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hdrinc-my.sharepoint.com/personal/lthompson_hdrinc_com/Documents/Desktop/10250647 - Sites/Engineering/Risk Spreadsheets/"/>
    </mc:Choice>
  </mc:AlternateContent>
  <xr:revisionPtr revIDLastSave="395" documentId="8_{B2518DF6-DF41-4933-B911-2D20A4901126}" xr6:coauthVersionLast="46" xr6:coauthVersionMax="46" xr10:uidLastSave="{4BEFE975-E545-488E-A8AA-928D797485EA}"/>
  <bookViews>
    <workbookView xWindow="-108" yWindow="-108" windowWidth="23256" windowHeight="13176" xr2:uid="{00000000-000D-0000-FFFF-FFFF00000000}"/>
  </bookViews>
  <sheets>
    <sheet name="Combined General" sheetId="1" r:id="rId1"/>
    <sheet name="HR General" sheetId="5" r:id="rId2"/>
    <sheet name="HR Lists" sheetId="2" r:id="rId3"/>
    <sheet name="HC General" sheetId="3" r:id="rId4"/>
    <sheet name="HC Lists" sheetId="4" r:id="rId5"/>
  </sheets>
  <externalReferences>
    <externalReference r:id="rId6"/>
    <externalReference r:id="rId7"/>
    <externalReference r:id="rId8"/>
    <externalReference r:id="rId9"/>
    <externalReference r:id="rId10"/>
    <externalReference r:id="rId11"/>
  </externalReferences>
  <definedNames>
    <definedName name="_xlnm._FilterDatabase" localSheetId="0" hidden="1">'Combined General'!$A$2:$Q$172</definedName>
    <definedName name="_xlnm._FilterDatabase" localSheetId="3" hidden="1">'HC General'!$A$2:$P$57</definedName>
    <definedName name="_xlnm._FilterDatabase" localSheetId="1" hidden="1">'HR General'!$A$2:$Q$101</definedName>
    <definedName name="_xlnm.Print_Area" localSheetId="0">'Combined General'!$A$1:$Q$172</definedName>
    <definedName name="_xlnm.Print_Area" localSheetId="3">'HC General'!$A$1:$P$96</definedName>
    <definedName name="_xlnm.Print_Area" localSheetId="1">'HR General'!$A$1:$Q$101</definedName>
    <definedName name="_xlnm.Print_Titles" localSheetId="0">'Combined General'!$1:$3</definedName>
    <definedName name="_xlnm.Print_Titles" localSheetId="3">'HC General'!$1:$3</definedName>
    <definedName name="_xlnm.Print_Titles" localSheetId="1">'HR General'!$1:$3</definedName>
    <definedName name="RatingAbbreviation">[1]Lists!$D$3:$D$7</definedName>
    <definedName name="RatingAbbreviationHC">[6]Lists!$D$3:$D$7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 i="1" l="1"/>
  <c r="P18" i="1"/>
  <c r="P101" i="5"/>
  <c r="I101" i="5"/>
  <c r="Q101" i="5" s="1"/>
  <c r="P100" i="5"/>
  <c r="I100" i="5"/>
  <c r="Q100" i="5" s="1"/>
  <c r="P99" i="5"/>
  <c r="I99" i="5"/>
  <c r="Q99" i="5" s="1"/>
  <c r="P98" i="5"/>
  <c r="I98" i="5"/>
  <c r="Q98" i="5" s="1"/>
  <c r="P97" i="5"/>
  <c r="I97" i="5"/>
  <c r="Q97" i="5" s="1"/>
  <c r="P96" i="5"/>
  <c r="I96" i="5"/>
  <c r="Q96" i="5" s="1"/>
  <c r="P95" i="5"/>
  <c r="I95" i="5"/>
  <c r="Q95" i="5" s="1"/>
  <c r="P94" i="5"/>
  <c r="I94" i="5"/>
  <c r="Q94" i="5" s="1"/>
  <c r="P93" i="5"/>
  <c r="I93" i="5"/>
  <c r="Q93" i="5" s="1"/>
  <c r="P92" i="5"/>
  <c r="I92" i="5"/>
  <c r="Q92" i="5" s="1"/>
  <c r="P91" i="5"/>
  <c r="I91" i="5"/>
  <c r="Q91" i="5" s="1"/>
  <c r="P90" i="5"/>
  <c r="I90" i="5"/>
  <c r="Q90" i="5" s="1"/>
  <c r="P89" i="5"/>
  <c r="I89" i="5"/>
  <c r="Q89" i="5" s="1"/>
  <c r="P88" i="5"/>
  <c r="I88" i="5"/>
  <c r="Q88" i="5" s="1"/>
  <c r="P87" i="5"/>
  <c r="I87" i="5"/>
  <c r="Q87" i="5" s="1"/>
  <c r="P86" i="5"/>
  <c r="I86" i="5"/>
  <c r="Q86" i="5" s="1"/>
  <c r="P85" i="5"/>
  <c r="I85" i="5"/>
  <c r="Q85" i="5" s="1"/>
  <c r="P84" i="5"/>
  <c r="I84" i="5"/>
  <c r="Q84" i="5" s="1"/>
  <c r="P83" i="5"/>
  <c r="I83" i="5"/>
  <c r="Q83" i="5" s="1"/>
  <c r="P82" i="5"/>
  <c r="I82" i="5"/>
  <c r="Q82" i="5" s="1"/>
  <c r="P81" i="5"/>
  <c r="I81" i="5"/>
  <c r="Q81" i="5" s="1"/>
  <c r="P80" i="5"/>
  <c r="I80" i="5"/>
  <c r="Q80" i="5" s="1"/>
  <c r="P79" i="5"/>
  <c r="I79" i="5"/>
  <c r="Q79" i="5" s="1"/>
  <c r="P78" i="5"/>
  <c r="I78" i="5"/>
  <c r="Q78" i="5" s="1"/>
  <c r="P77" i="5"/>
  <c r="I77" i="5"/>
  <c r="Q77" i="5" s="1"/>
  <c r="P76" i="5"/>
  <c r="I76" i="5"/>
  <c r="Q76" i="5" s="1"/>
  <c r="P75" i="5"/>
  <c r="I75" i="5"/>
  <c r="Q75" i="5" s="1"/>
  <c r="P74" i="5"/>
  <c r="I74" i="5"/>
  <c r="Q74" i="5" s="1"/>
  <c r="P73" i="5"/>
  <c r="I73" i="5"/>
  <c r="Q73" i="5" s="1"/>
  <c r="P72" i="5"/>
  <c r="I72" i="5"/>
  <c r="Q72" i="5" s="1"/>
  <c r="P71" i="5"/>
  <c r="I71" i="5"/>
  <c r="Q71" i="5" s="1"/>
  <c r="P70" i="5"/>
  <c r="I70" i="5"/>
  <c r="Q70" i="5" s="1"/>
  <c r="P69" i="5"/>
  <c r="I69" i="5"/>
  <c r="Q69" i="5" s="1"/>
  <c r="P68" i="5"/>
  <c r="I68" i="5"/>
  <c r="Q68" i="5" s="1"/>
  <c r="P67" i="5"/>
  <c r="I67" i="5"/>
  <c r="Q67" i="5" s="1"/>
  <c r="P66" i="5"/>
  <c r="I66" i="5"/>
  <c r="Q66" i="5" s="1"/>
  <c r="P65" i="5"/>
  <c r="I65" i="5"/>
  <c r="Q65" i="5" s="1"/>
  <c r="P64" i="5"/>
  <c r="I64" i="5"/>
  <c r="Q64" i="5" s="1"/>
  <c r="P63" i="5"/>
  <c r="I63" i="5"/>
  <c r="Q63" i="5" s="1"/>
  <c r="P62" i="5"/>
  <c r="I62" i="5"/>
  <c r="Q62" i="5" s="1"/>
  <c r="P61" i="5"/>
  <c r="I61" i="5"/>
  <c r="Q61" i="5" s="1"/>
  <c r="P60" i="5"/>
  <c r="I60" i="5"/>
  <c r="Q60" i="5" s="1"/>
  <c r="P59" i="5"/>
  <c r="I59" i="5"/>
  <c r="Q59" i="5" s="1"/>
  <c r="P58" i="5"/>
  <c r="I58" i="5"/>
  <c r="Q58" i="5" s="1"/>
  <c r="P57" i="5"/>
  <c r="I57" i="5"/>
  <c r="Q57" i="5" s="1"/>
  <c r="P56" i="5"/>
  <c r="I56" i="5"/>
  <c r="Q56" i="5" s="1"/>
  <c r="P55" i="5"/>
  <c r="I55" i="5"/>
  <c r="Q55" i="5" s="1"/>
  <c r="P54" i="5"/>
  <c r="I54" i="5"/>
  <c r="Q54" i="5" s="1"/>
  <c r="P53" i="5"/>
  <c r="I53" i="5"/>
  <c r="Q53" i="5" s="1"/>
  <c r="P52" i="5"/>
  <c r="I52" i="5"/>
  <c r="Q52" i="5" s="1"/>
  <c r="P51" i="5"/>
  <c r="I51" i="5"/>
  <c r="Q51" i="5" s="1"/>
  <c r="P50" i="5"/>
  <c r="I50" i="5"/>
  <c r="Q50" i="5" s="1"/>
  <c r="P49" i="5"/>
  <c r="I49" i="5"/>
  <c r="Q49" i="5" s="1"/>
  <c r="P48" i="5"/>
  <c r="I48" i="5"/>
  <c r="Q48" i="5" s="1"/>
  <c r="P47" i="5"/>
  <c r="I47" i="5"/>
  <c r="Q47" i="5" s="1"/>
  <c r="P46" i="5"/>
  <c r="I46" i="5"/>
  <c r="Q46" i="5" s="1"/>
  <c r="P45" i="5"/>
  <c r="I45" i="5"/>
  <c r="Q45" i="5" s="1"/>
  <c r="P44" i="5"/>
  <c r="I44" i="5"/>
  <c r="Q44" i="5" s="1"/>
  <c r="P43" i="5"/>
  <c r="I43" i="5"/>
  <c r="Q43" i="5" s="1"/>
  <c r="P42" i="5"/>
  <c r="I42" i="5"/>
  <c r="Q42" i="5" s="1"/>
  <c r="P41" i="5"/>
  <c r="I41" i="5"/>
  <c r="Q41" i="5" s="1"/>
  <c r="P40" i="5"/>
  <c r="I40" i="5"/>
  <c r="Q40" i="5" s="1"/>
  <c r="P39" i="5"/>
  <c r="I39" i="5"/>
  <c r="Q39" i="5" s="1"/>
  <c r="P38" i="5"/>
  <c r="I38" i="5"/>
  <c r="Q38" i="5" s="1"/>
  <c r="P37" i="5"/>
  <c r="I37" i="5"/>
  <c r="Q37" i="5" s="1"/>
  <c r="P36" i="5"/>
  <c r="I36" i="5"/>
  <c r="Q36" i="5" s="1"/>
  <c r="P35" i="5"/>
  <c r="I35" i="5"/>
  <c r="Q35" i="5" s="1"/>
  <c r="P34" i="5"/>
  <c r="I34" i="5"/>
  <c r="Q34" i="5" s="1"/>
  <c r="P33" i="5"/>
  <c r="I33" i="5"/>
  <c r="Q33" i="5" s="1"/>
  <c r="P32" i="5"/>
  <c r="I32" i="5"/>
  <c r="Q32" i="5" s="1"/>
  <c r="P31" i="5"/>
  <c r="I31" i="5"/>
  <c r="Q31" i="5" s="1"/>
  <c r="P30" i="5"/>
  <c r="I30" i="5"/>
  <c r="Q30" i="5" s="1"/>
  <c r="P29" i="5"/>
  <c r="I29" i="5"/>
  <c r="Q29" i="5" s="1"/>
  <c r="P28" i="5"/>
  <c r="I28" i="5"/>
  <c r="Q28" i="5" s="1"/>
  <c r="P27" i="5"/>
  <c r="I27" i="5"/>
  <c r="Q27" i="5" s="1"/>
  <c r="P26" i="5"/>
  <c r="I26" i="5"/>
  <c r="Q26" i="5" s="1"/>
  <c r="P25" i="5"/>
  <c r="I25" i="5"/>
  <c r="Q25" i="5" s="1"/>
  <c r="P24" i="5"/>
  <c r="I24" i="5"/>
  <c r="Q24" i="5" s="1"/>
  <c r="P23" i="5"/>
  <c r="I23" i="5"/>
  <c r="Q23" i="5" s="1"/>
  <c r="P22" i="5"/>
  <c r="I22" i="5"/>
  <c r="Q22" i="5" s="1"/>
  <c r="P21" i="5"/>
  <c r="I21" i="5"/>
  <c r="Q21" i="5" s="1"/>
  <c r="P20" i="5"/>
  <c r="I20" i="5"/>
  <c r="Q20" i="5" s="1"/>
  <c r="P19" i="5"/>
  <c r="I19" i="5"/>
  <c r="Q19" i="5" s="1"/>
  <c r="P18" i="5"/>
  <c r="I18" i="5"/>
  <c r="Q18" i="5" s="1"/>
  <c r="P17" i="5"/>
  <c r="I17" i="5"/>
  <c r="Q17" i="5" s="1"/>
  <c r="P16" i="5"/>
  <c r="I16" i="5"/>
  <c r="Q16" i="5" s="1"/>
  <c r="P15" i="5"/>
  <c r="I15" i="5"/>
  <c r="Q15" i="5" s="1"/>
  <c r="P14" i="5"/>
  <c r="I14" i="5"/>
  <c r="Q14" i="5" s="1"/>
  <c r="P13" i="5"/>
  <c r="I13" i="5"/>
  <c r="Q13" i="5" s="1"/>
  <c r="P12" i="5"/>
  <c r="I12" i="5"/>
  <c r="Q12" i="5" s="1"/>
  <c r="P11" i="5"/>
  <c r="I11" i="5"/>
  <c r="Q11" i="5" s="1"/>
  <c r="P10" i="5"/>
  <c r="I10" i="5"/>
  <c r="Q10" i="5" s="1"/>
  <c r="P9" i="5"/>
  <c r="I9" i="5"/>
  <c r="Q9" i="5" s="1"/>
  <c r="P8" i="5"/>
  <c r="I8" i="5"/>
  <c r="Q8" i="5" s="1"/>
  <c r="P7" i="5"/>
  <c r="I7" i="5"/>
  <c r="Q7" i="5" s="1"/>
  <c r="P6" i="5"/>
  <c r="I6" i="5"/>
  <c r="Q6" i="5" s="1"/>
  <c r="P5" i="5"/>
  <c r="I5" i="5"/>
  <c r="Q5" i="5" s="1"/>
  <c r="P4" i="5"/>
  <c r="I4" i="5"/>
  <c r="Q4" i="5" s="1"/>
  <c r="P4" i="4"/>
  <c r="Q4" i="4"/>
  <c r="R4" i="4"/>
  <c r="S4" i="4"/>
  <c r="T4" i="4"/>
  <c r="P5" i="4"/>
  <c r="Q5" i="4"/>
  <c r="R5" i="4"/>
  <c r="S5" i="4"/>
  <c r="T5" i="4"/>
  <c r="P6" i="4"/>
  <c r="Q6" i="4"/>
  <c r="R6" i="4"/>
  <c r="S6" i="4"/>
  <c r="T6" i="4"/>
  <c r="P7" i="4"/>
  <c r="Q7" i="4"/>
  <c r="R7" i="4"/>
  <c r="S7" i="4"/>
  <c r="T7" i="4"/>
  <c r="P8" i="4"/>
  <c r="Q8" i="4"/>
  <c r="R8" i="4"/>
  <c r="S8" i="4"/>
  <c r="T8" i="4"/>
  <c r="H4" i="3"/>
  <c r="P4" i="3" s="1"/>
  <c r="O4" i="3"/>
  <c r="H5" i="3"/>
  <c r="P5" i="3" s="1"/>
  <c r="O5" i="3"/>
  <c r="H6" i="3"/>
  <c r="O6" i="3"/>
  <c r="P6" i="3" s="1"/>
  <c r="H7" i="3"/>
  <c r="P7" i="3" s="1"/>
  <c r="O7" i="3"/>
  <c r="H8" i="3"/>
  <c r="P8" i="3" s="1"/>
  <c r="O8" i="3"/>
  <c r="H9" i="3"/>
  <c r="P9" i="3" s="1"/>
  <c r="O9" i="3"/>
  <c r="H10" i="3"/>
  <c r="O10" i="3"/>
  <c r="P10" i="3" s="1"/>
  <c r="H11" i="3"/>
  <c r="P11" i="3" s="1"/>
  <c r="O11" i="3"/>
  <c r="H12" i="3"/>
  <c r="P12" i="3" s="1"/>
  <c r="O12" i="3"/>
  <c r="H13" i="3"/>
  <c r="P13" i="3" s="1"/>
  <c r="O13" i="3"/>
  <c r="H14" i="3"/>
  <c r="P14" i="3" s="1"/>
  <c r="O14" i="3"/>
  <c r="H15" i="3"/>
  <c r="P15" i="3" s="1"/>
  <c r="O15" i="3"/>
  <c r="H16" i="3"/>
  <c r="P16" i="3" s="1"/>
  <c r="O16" i="3"/>
  <c r="H17" i="3"/>
  <c r="P17" i="3" s="1"/>
  <c r="O17" i="3"/>
  <c r="H18" i="3"/>
  <c r="P18" i="3" s="1"/>
  <c r="O18" i="3"/>
  <c r="H19" i="3"/>
  <c r="P19" i="3" s="1"/>
  <c r="O19" i="3"/>
  <c r="H20" i="3"/>
  <c r="P20" i="3" s="1"/>
  <c r="O20" i="3"/>
  <c r="H21" i="3"/>
  <c r="P21" i="3" s="1"/>
  <c r="O21" i="3"/>
  <c r="H22" i="3"/>
  <c r="P22" i="3" s="1"/>
  <c r="O22" i="3"/>
  <c r="H23" i="3"/>
  <c r="P23" i="3" s="1"/>
  <c r="O23" i="3"/>
  <c r="H24" i="3"/>
  <c r="P24" i="3" s="1"/>
  <c r="O24" i="3"/>
  <c r="H25" i="3"/>
  <c r="P25" i="3" s="1"/>
  <c r="O25" i="3"/>
  <c r="H26" i="3"/>
  <c r="P26" i="3" s="1"/>
  <c r="O26" i="3"/>
  <c r="H27" i="3"/>
  <c r="P27" i="3" s="1"/>
  <c r="O27" i="3"/>
  <c r="H28" i="3"/>
  <c r="P28" i="3" s="1"/>
  <c r="O28" i="3"/>
  <c r="H29" i="3"/>
  <c r="P29" i="3" s="1"/>
  <c r="O29" i="3"/>
  <c r="H30" i="3"/>
  <c r="P30" i="3" s="1"/>
  <c r="O30" i="3"/>
  <c r="H31" i="3"/>
  <c r="P31" i="3" s="1"/>
  <c r="O31" i="3"/>
  <c r="H32" i="3"/>
  <c r="P32" i="3" s="1"/>
  <c r="O32" i="3"/>
  <c r="H33" i="3"/>
  <c r="P33" i="3" s="1"/>
  <c r="O33" i="3"/>
  <c r="H34" i="3"/>
  <c r="P34" i="3" s="1"/>
  <c r="O34" i="3"/>
  <c r="H35" i="3"/>
  <c r="P35" i="3" s="1"/>
  <c r="O35" i="3"/>
  <c r="H36" i="3"/>
  <c r="P36" i="3" s="1"/>
  <c r="O36" i="3"/>
  <c r="H37" i="3"/>
  <c r="P37" i="3" s="1"/>
  <c r="O37" i="3"/>
  <c r="H38" i="3"/>
  <c r="P38" i="3" s="1"/>
  <c r="O38" i="3"/>
  <c r="H39" i="3"/>
  <c r="P39" i="3" s="1"/>
  <c r="O39" i="3"/>
  <c r="H40" i="3"/>
  <c r="P40" i="3" s="1"/>
  <c r="O40" i="3"/>
  <c r="H41" i="3"/>
  <c r="P41" i="3" s="1"/>
  <c r="O41" i="3"/>
  <c r="H42" i="3"/>
  <c r="P42" i="3" s="1"/>
  <c r="O42" i="3"/>
  <c r="H43" i="3"/>
  <c r="P43" i="3" s="1"/>
  <c r="O43" i="3"/>
  <c r="H44" i="3"/>
  <c r="P44" i="3" s="1"/>
  <c r="O44" i="3"/>
  <c r="H45" i="3"/>
  <c r="P45" i="3" s="1"/>
  <c r="O45" i="3"/>
  <c r="H46" i="3"/>
  <c r="P46" i="3" s="1"/>
  <c r="O46" i="3"/>
  <c r="H47" i="3"/>
  <c r="P47" i="3" s="1"/>
  <c r="O47" i="3"/>
  <c r="H48" i="3"/>
  <c r="P48" i="3" s="1"/>
  <c r="O48" i="3"/>
  <c r="H49" i="3"/>
  <c r="P49" i="3" s="1"/>
  <c r="O49" i="3"/>
  <c r="H50" i="3"/>
  <c r="P50" i="3" s="1"/>
  <c r="O50" i="3"/>
  <c r="H51" i="3"/>
  <c r="P51" i="3" s="1"/>
  <c r="O51" i="3"/>
  <c r="H52" i="3"/>
  <c r="P52" i="3" s="1"/>
  <c r="O52" i="3"/>
  <c r="H53" i="3"/>
  <c r="P53" i="3" s="1"/>
  <c r="O53" i="3"/>
  <c r="H54" i="3"/>
  <c r="P54" i="3" s="1"/>
  <c r="O54" i="3"/>
  <c r="H55" i="3"/>
  <c r="P55" i="3" s="1"/>
  <c r="O55" i="3"/>
  <c r="H56" i="3"/>
  <c r="P56" i="3" s="1"/>
  <c r="O56" i="3"/>
  <c r="H57" i="3"/>
  <c r="P57" i="3" s="1"/>
  <c r="O57" i="3"/>
  <c r="H58" i="3"/>
  <c r="P58" i="3" s="1"/>
  <c r="O58" i="3"/>
  <c r="H59" i="3"/>
  <c r="P59" i="3" s="1"/>
  <c r="O59" i="3"/>
  <c r="H60" i="3"/>
  <c r="P60" i="3" s="1"/>
  <c r="O60" i="3"/>
  <c r="H61" i="3"/>
  <c r="P61" i="3" s="1"/>
  <c r="O61" i="3"/>
  <c r="H62" i="3"/>
  <c r="P62" i="3" s="1"/>
  <c r="O62" i="3"/>
  <c r="H63" i="3"/>
  <c r="P63" i="3" s="1"/>
  <c r="O63" i="3"/>
  <c r="H64" i="3"/>
  <c r="P64" i="3" s="1"/>
  <c r="O64" i="3"/>
  <c r="H65" i="3"/>
  <c r="P65" i="3" s="1"/>
  <c r="O65" i="3"/>
  <c r="H66" i="3"/>
  <c r="P66" i="3" s="1"/>
  <c r="O66" i="3"/>
  <c r="H67" i="3"/>
  <c r="P67" i="3" s="1"/>
  <c r="O67" i="3"/>
  <c r="H68" i="3"/>
  <c r="P68" i="3" s="1"/>
  <c r="O68" i="3"/>
  <c r="H69" i="3"/>
  <c r="P69" i="3" s="1"/>
  <c r="O69" i="3"/>
  <c r="H70" i="3"/>
  <c r="P70" i="3" s="1"/>
  <c r="O70" i="3"/>
  <c r="H71" i="3"/>
  <c r="P71" i="3" s="1"/>
  <c r="O71" i="3"/>
  <c r="H72" i="3"/>
  <c r="P72" i="3" s="1"/>
  <c r="O72" i="3"/>
  <c r="H73" i="3"/>
  <c r="P73" i="3" s="1"/>
  <c r="O73" i="3"/>
  <c r="H74" i="3"/>
  <c r="P74" i="3" s="1"/>
  <c r="O74" i="3"/>
  <c r="H75" i="3"/>
  <c r="P75" i="3" s="1"/>
  <c r="O75" i="3"/>
  <c r="H76" i="3"/>
  <c r="P76" i="3" s="1"/>
  <c r="O76" i="3"/>
  <c r="H77" i="3"/>
  <c r="P77" i="3" s="1"/>
  <c r="O77" i="3"/>
  <c r="H78" i="3"/>
  <c r="P78" i="3" s="1"/>
  <c r="O78" i="3"/>
  <c r="H79" i="3"/>
  <c r="P79" i="3" s="1"/>
  <c r="O79" i="3"/>
  <c r="H80" i="3"/>
  <c r="P80" i="3" s="1"/>
  <c r="O80" i="3"/>
  <c r="H81" i="3"/>
  <c r="P81" i="3" s="1"/>
  <c r="O81" i="3"/>
  <c r="H82" i="3"/>
  <c r="P82" i="3" s="1"/>
  <c r="O82" i="3"/>
  <c r="H83" i="3"/>
  <c r="P83" i="3" s="1"/>
  <c r="O83" i="3"/>
  <c r="H84" i="3"/>
  <c r="P84" i="3" s="1"/>
  <c r="O84" i="3"/>
  <c r="H85" i="3"/>
  <c r="P85" i="3" s="1"/>
  <c r="O85" i="3"/>
  <c r="H86" i="3"/>
  <c r="P86" i="3" s="1"/>
  <c r="O86" i="3"/>
  <c r="H87" i="3"/>
  <c r="P87" i="3" s="1"/>
  <c r="O87" i="3"/>
  <c r="H88" i="3"/>
  <c r="P88" i="3" s="1"/>
  <c r="O88" i="3"/>
  <c r="H89" i="3"/>
  <c r="P89" i="3" s="1"/>
  <c r="O89" i="3"/>
  <c r="H90" i="3"/>
  <c r="P90" i="3" s="1"/>
  <c r="O90" i="3"/>
  <c r="H91" i="3"/>
  <c r="P91" i="3" s="1"/>
  <c r="O91" i="3"/>
  <c r="H92" i="3"/>
  <c r="P92" i="3" s="1"/>
  <c r="O92" i="3"/>
  <c r="H93" i="3"/>
  <c r="P93" i="3" s="1"/>
  <c r="O93" i="3"/>
  <c r="H94" i="3"/>
  <c r="P94" i="3" s="1"/>
  <c r="O94" i="3"/>
  <c r="H95" i="3"/>
  <c r="P95" i="3" s="1"/>
  <c r="O95" i="3"/>
  <c r="H96" i="3"/>
  <c r="H97" i="3"/>
  <c r="P97" i="3" s="1"/>
  <c r="O97" i="3"/>
  <c r="H98" i="3"/>
  <c r="P98" i="3" s="1"/>
  <c r="O98" i="3"/>
  <c r="H99" i="3"/>
  <c r="P99" i="3" s="1"/>
  <c r="O99" i="3"/>
  <c r="H100" i="3"/>
  <c r="P100" i="3" s="1"/>
  <c r="O100" i="3"/>
  <c r="H101" i="3"/>
  <c r="P101" i="3" s="1"/>
  <c r="O101" i="3"/>
  <c r="H102" i="3"/>
  <c r="P102" i="3" s="1"/>
  <c r="O102" i="3"/>
  <c r="H103" i="3"/>
  <c r="P103" i="3" s="1"/>
  <c r="O103" i="3"/>
  <c r="H104" i="3"/>
  <c r="P104" i="3" s="1"/>
  <c r="O104" i="3"/>
  <c r="H105" i="3"/>
  <c r="P105" i="3" s="1"/>
  <c r="O105" i="3"/>
  <c r="H106" i="3"/>
  <c r="P106" i="3" s="1"/>
  <c r="O106" i="3"/>
  <c r="H107" i="3"/>
  <c r="P107" i="3" s="1"/>
  <c r="O107" i="3"/>
  <c r="I81" i="1"/>
  <c r="P5" i="2"/>
  <c r="Q5" i="2"/>
  <c r="R5" i="2"/>
  <c r="S5" i="2"/>
  <c r="T5" i="2"/>
  <c r="P6" i="2"/>
  <c r="Q6" i="2"/>
  <c r="R6" i="2"/>
  <c r="S6" i="2"/>
  <c r="T6" i="2"/>
  <c r="P7" i="2"/>
  <c r="Q7" i="2"/>
  <c r="R7" i="2"/>
  <c r="S7" i="2"/>
  <c r="T7" i="2"/>
  <c r="P8" i="2"/>
  <c r="Q8" i="2"/>
  <c r="R8" i="2"/>
  <c r="S8" i="2"/>
  <c r="T8" i="2"/>
  <c r="T4" i="2"/>
  <c r="S4" i="2"/>
  <c r="R4" i="2"/>
  <c r="Q4" i="2"/>
  <c r="P4" i="2"/>
  <c r="I148" i="1"/>
  <c r="P148" i="1"/>
  <c r="I150" i="1"/>
  <c r="P150" i="1"/>
  <c r="I152" i="1"/>
  <c r="P152" i="1"/>
  <c r="I153" i="1"/>
  <c r="P153" i="1"/>
  <c r="I154" i="1"/>
  <c r="P154" i="1"/>
  <c r="I155" i="1"/>
  <c r="P155" i="1"/>
  <c r="I156" i="1"/>
  <c r="P156" i="1"/>
  <c r="I157" i="1"/>
  <c r="P157" i="1"/>
  <c r="I158" i="1"/>
  <c r="P158" i="1"/>
  <c r="I159" i="1"/>
  <c r="P159" i="1"/>
  <c r="I160" i="1"/>
  <c r="P160" i="1"/>
  <c r="I161" i="1"/>
  <c r="P161" i="1"/>
  <c r="I162" i="1"/>
  <c r="P162" i="1"/>
  <c r="I163" i="1"/>
  <c r="P163" i="1"/>
  <c r="I164" i="1"/>
  <c r="P164" i="1"/>
  <c r="P6" i="1"/>
  <c r="P8" i="1"/>
  <c r="P10" i="1"/>
  <c r="P12" i="1"/>
  <c r="P14" i="1"/>
  <c r="P16" i="1"/>
  <c r="P20" i="1"/>
  <c r="P22" i="1"/>
  <c r="P24" i="1"/>
  <c r="P26" i="1"/>
  <c r="P28" i="1"/>
  <c r="P30" i="1"/>
  <c r="P32" i="1"/>
  <c r="P34" i="1"/>
  <c r="P36" i="1"/>
  <c r="P38" i="1"/>
  <c r="P40" i="1"/>
  <c r="P42" i="1"/>
  <c r="P44" i="1"/>
  <c r="P46" i="1"/>
  <c r="P48" i="1"/>
  <c r="P50" i="1"/>
  <c r="P52" i="1"/>
  <c r="P54" i="1"/>
  <c r="P56" i="1"/>
  <c r="P58" i="1"/>
  <c r="P60" i="1"/>
  <c r="P62" i="1"/>
  <c r="P64" i="1"/>
  <c r="P65" i="1"/>
  <c r="P67" i="1"/>
  <c r="P69" i="1"/>
  <c r="P71" i="1"/>
  <c r="P73" i="1"/>
  <c r="P75" i="1"/>
  <c r="P77" i="1"/>
  <c r="P79" i="1"/>
  <c r="P81" i="1"/>
  <c r="P83" i="1"/>
  <c r="P86" i="1"/>
  <c r="P88" i="1"/>
  <c r="P89" i="1"/>
  <c r="P90" i="1"/>
  <c r="P91" i="1"/>
  <c r="P93" i="1"/>
  <c r="P95" i="1"/>
  <c r="P97" i="1"/>
  <c r="P99" i="1"/>
  <c r="P101" i="1"/>
  <c r="P103" i="1"/>
  <c r="P105" i="1"/>
  <c r="P107" i="1"/>
  <c r="P109" i="1"/>
  <c r="P111" i="1"/>
  <c r="P113" i="1"/>
  <c r="P114" i="1"/>
  <c r="P116" i="1"/>
  <c r="P118" i="1"/>
  <c r="P120" i="1"/>
  <c r="P122" i="1"/>
  <c r="P124" i="1"/>
  <c r="P126" i="1"/>
  <c r="P128" i="1"/>
  <c r="P130" i="1"/>
  <c r="P132" i="1"/>
  <c r="P134" i="1"/>
  <c r="P136" i="1"/>
  <c r="P138" i="1"/>
  <c r="P140" i="1"/>
  <c r="P142" i="1"/>
  <c r="P144" i="1"/>
  <c r="P146" i="1"/>
  <c r="P4" i="1"/>
  <c r="I10" i="1"/>
  <c r="I12" i="1"/>
  <c r="I14" i="1"/>
  <c r="I16" i="1"/>
  <c r="I20" i="1"/>
  <c r="I22" i="1"/>
  <c r="I24" i="1"/>
  <c r="I26" i="1"/>
  <c r="I28" i="1"/>
  <c r="I30" i="1"/>
  <c r="I32" i="1"/>
  <c r="I34" i="1"/>
  <c r="I36" i="1"/>
  <c r="I38" i="1"/>
  <c r="I40" i="1"/>
  <c r="I42" i="1"/>
  <c r="I44" i="1"/>
  <c r="I46" i="1"/>
  <c r="I48" i="1"/>
  <c r="I50" i="1"/>
  <c r="I52" i="1"/>
  <c r="I54" i="1"/>
  <c r="I56" i="1"/>
  <c r="I58" i="1"/>
  <c r="I60" i="1"/>
  <c r="I62" i="1"/>
  <c r="I64" i="1"/>
  <c r="I65" i="1"/>
  <c r="I67" i="1"/>
  <c r="I69" i="1"/>
  <c r="I71" i="1"/>
  <c r="I73" i="1"/>
  <c r="I75" i="1"/>
  <c r="I77" i="1"/>
  <c r="I79" i="1"/>
  <c r="I83" i="1"/>
  <c r="I86" i="1"/>
  <c r="I88" i="1"/>
  <c r="I89" i="1"/>
  <c r="I90" i="1"/>
  <c r="I91" i="1"/>
  <c r="I93" i="1"/>
  <c r="I95" i="1"/>
  <c r="I97" i="1"/>
  <c r="I99" i="1"/>
  <c r="I101" i="1"/>
  <c r="I103" i="1"/>
  <c r="I105" i="1"/>
  <c r="I107" i="1"/>
  <c r="I109" i="1"/>
  <c r="I111" i="1"/>
  <c r="I113" i="1"/>
  <c r="I114" i="1"/>
  <c r="I116" i="1"/>
  <c r="I118" i="1"/>
  <c r="I120" i="1"/>
  <c r="I122" i="1"/>
  <c r="I124" i="1"/>
  <c r="I126" i="1"/>
  <c r="I128" i="1"/>
  <c r="I130" i="1"/>
  <c r="I132" i="1"/>
  <c r="I134" i="1"/>
  <c r="I136" i="1"/>
  <c r="I138" i="1"/>
  <c r="I140" i="1"/>
  <c r="I142" i="1"/>
  <c r="I144" i="1"/>
  <c r="I146" i="1"/>
  <c r="I8" i="1"/>
  <c r="I6" i="1"/>
  <c r="I4" i="1"/>
  <c r="Q107" i="1" l="1"/>
  <c r="Q86" i="1"/>
  <c r="Q132" i="1"/>
  <c r="Q109" i="1"/>
  <c r="Q88" i="1"/>
  <c r="Q18" i="1"/>
  <c r="Q146" i="1"/>
  <c r="Q122" i="1"/>
  <c r="Q99" i="1"/>
  <c r="Q142" i="1"/>
  <c r="Q95" i="1"/>
  <c r="Q118" i="1"/>
  <c r="Q91" i="1"/>
  <c r="Q136" i="1"/>
  <c r="Q113" i="1"/>
  <c r="Q90" i="1"/>
  <c r="Q138" i="1"/>
  <c r="Q114" i="1"/>
  <c r="Q126" i="1"/>
  <c r="Q103" i="1"/>
  <c r="Q83" i="1"/>
  <c r="Q124" i="1"/>
  <c r="Q101" i="1"/>
  <c r="Q144" i="1"/>
  <c r="Q120" i="1"/>
  <c r="Q116" i="1"/>
  <c r="Q93" i="1"/>
  <c r="Q134" i="1"/>
  <c r="Q111" i="1"/>
  <c r="Q89" i="1"/>
  <c r="Q128" i="1"/>
  <c r="Q105" i="1"/>
  <c r="Q97" i="1"/>
  <c r="Q34" i="1"/>
  <c r="Q10" i="1"/>
  <c r="Q163" i="1"/>
  <c r="Q30" i="1"/>
  <c r="Q56" i="1"/>
  <c r="Q162" i="1"/>
  <c r="Q60" i="1"/>
  <c r="Q36" i="1"/>
  <c r="Q12" i="1"/>
  <c r="Q67" i="1"/>
  <c r="Q44" i="1"/>
  <c r="Q20" i="1"/>
  <c r="Q8" i="1"/>
  <c r="Q153" i="1"/>
  <c r="Q79" i="1"/>
  <c r="Q32" i="1"/>
  <c r="Q71" i="1"/>
  <c r="Q48" i="1"/>
  <c r="Q24" i="1"/>
  <c r="Q65" i="1"/>
  <c r="Q42" i="1"/>
  <c r="Q156" i="1"/>
  <c r="Q158" i="1"/>
  <c r="Q58" i="1"/>
  <c r="Q4" i="1"/>
  <c r="Q6" i="1"/>
  <c r="Q77" i="1"/>
  <c r="Q54" i="1"/>
  <c r="Q140" i="1"/>
  <c r="Q64" i="1"/>
  <c r="Q40" i="1"/>
  <c r="Q16" i="1"/>
  <c r="Q150" i="1"/>
  <c r="Q161" i="1"/>
  <c r="Q155" i="1"/>
  <c r="Q148" i="1"/>
  <c r="Q154" i="1"/>
  <c r="Q26" i="1"/>
  <c r="Q69" i="1"/>
  <c r="Q46" i="1"/>
  <c r="Q22" i="1"/>
  <c r="Q152" i="1"/>
  <c r="Q50" i="1"/>
  <c r="Q73" i="1"/>
  <c r="Q75" i="1"/>
  <c r="Q52" i="1"/>
  <c r="Q28" i="1"/>
  <c r="Q159" i="1"/>
  <c r="Q157" i="1"/>
  <c r="Q62" i="1"/>
  <c r="Q38" i="1"/>
  <c r="Q14" i="1"/>
  <c r="Q130" i="1"/>
  <c r="Q160" i="1"/>
  <c r="Q81" i="1"/>
  <c r="Q16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tc={FE6CF8F5-3A6A-4C7A-BDEF-6962E60A4D40}</author>
    <author>tc={54ED0196-D618-422E-AA3C-A2E04D2CF43C}</author>
  </authors>
  <commentList>
    <comment ref="K95"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This is a copy from the cell above - suggest deleting and adding something similar to what I added</t>
      </text>
    </comment>
    <comment ref="C155"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This is not a Category and probably should be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tc={262B868D-48EF-40F2-807B-ADE0C2DBE14D}</author>
    <author>tc={6322FE75-18B8-4118-9D28-DFEAAED3C753}</author>
  </authors>
  <commentList>
    <comment ref="K52" authorId="0" shapeId="0" xr:uid="{262B868D-48EF-40F2-807B-ADE0C2DBE14D}">
      <text>
        <t>[Threaded comment]
Your version of Excel allows you to read this threaded comment; however, any edits to it will get removed if the file is opened in a newer version of Excel. Learn more: https://go.microsoft.com/fwlink/?linkid=870924
Comment:
    This is a copy from the cell above - suggest deleting and adding something similar to what I added</t>
      </text>
    </comment>
    <comment ref="C84" authorId="1" shapeId="0" xr:uid="{6322FE75-18B8-4118-9D28-DFEAAED3C753}">
      <text>
        <t>[Threaded comment]
Your version of Excel allows you to read this threaded comment; however, any edits to it will get removed if the file is opened in a newer version of Excel. Learn more: https://go.microsoft.com/fwlink/?linkid=870924
Comment:
    This is not a Category and probably should be</t>
      </text>
    </comment>
  </commentList>
</comments>
</file>

<file path=xl/sharedStrings.xml><?xml version="1.0" encoding="utf-8"?>
<sst xmlns="http://schemas.openxmlformats.org/spreadsheetml/2006/main" count="4337" uniqueCount="547">
  <si>
    <t>Risk ID No.</t>
  </si>
  <si>
    <t>Risk Category</t>
  </si>
  <si>
    <t>Risk Location</t>
  </si>
  <si>
    <t>What is the Problem or Issue?</t>
  </si>
  <si>
    <t>Description of Consequences
What Could go Wrong, How?</t>
  </si>
  <si>
    <t>Unmitigated Rating</t>
  </si>
  <si>
    <t>Mitigation Techniques</t>
  </si>
  <si>
    <t>Mitigated Rating</t>
  </si>
  <si>
    <t>Risk Rating Buy Down</t>
  </si>
  <si>
    <t>Risk Description</t>
  </si>
  <si>
    <t>Consequences</t>
  </si>
  <si>
    <t>Likelihood Rating
Probability of Deviation from Expectation</t>
  </si>
  <si>
    <t>Consequence Rating
Severity of Impact on Project Outcomes</t>
  </si>
  <si>
    <t>Unmitigated Risk Factor</t>
  </si>
  <si>
    <t>Recommended Mitigation(s) for Reducing or "Buying Down" the Risk</t>
  </si>
  <si>
    <t>Likelihood</t>
  </si>
  <si>
    <t>Consequence</t>
  </si>
  <si>
    <t>Mitigated Risk Factor</t>
  </si>
  <si>
    <t>Risk Factor Buy Down 
from Mitigation</t>
  </si>
  <si>
    <t>Type</t>
  </si>
  <si>
    <t>Scope</t>
  </si>
  <si>
    <t>Responsible</t>
  </si>
  <si>
    <t>Cost</t>
  </si>
  <si>
    <t>Cost
Schedule
Permitting</t>
  </si>
  <si>
    <t>Borrow Areas</t>
  </si>
  <si>
    <r>
      <t xml:space="preserve">Large haul distance to sand and gravel pits currently identified for concrete aggregate and dam filter and drain material (up to 35 miles from site).  </t>
    </r>
    <r>
      <rPr>
        <sz val="11"/>
        <color rgb="FFFF0000"/>
        <rFont val="Arial"/>
        <family val="2"/>
      </rPr>
      <t>Existing quarries may not have the capacity to supply the materials in the quantity and timeframe for the project.</t>
    </r>
  </si>
  <si>
    <t>Increased cost to project, increased environmental impact and mitigation requirements.</t>
  </si>
  <si>
    <t>VH</t>
  </si>
  <si>
    <t>Geotechnical Investigations, Estimating</t>
  </si>
  <si>
    <t>M</t>
  </si>
  <si>
    <t>Core borrow quantity available in reservoir for main dams and saddle dams.</t>
  </si>
  <si>
    <t>Review of all available DWR data, supplemental investigations and testing as necessary.</t>
  </si>
  <si>
    <t>L</t>
  </si>
  <si>
    <t>Lack of core and shell borrow material in vicinity of dam. No investigations available in the vicinity of the dam.</t>
  </si>
  <si>
    <t>Increased haul distances and costs to construct dam.</t>
  </si>
  <si>
    <t>H</t>
  </si>
  <si>
    <t>Geotechnical Investigations</t>
  </si>
  <si>
    <r>
      <rPr>
        <sz val="11"/>
        <color theme="1"/>
        <rFont val="Arial"/>
        <family val="2"/>
      </rPr>
      <t>Conduct site investigation</t>
    </r>
    <r>
      <rPr>
        <sz val="11"/>
        <color rgb="FFFF0000"/>
        <rFont val="Arial"/>
        <family val="2"/>
      </rPr>
      <t xml:space="preserve"> </t>
    </r>
    <r>
      <rPr>
        <strike/>
        <sz val="11"/>
        <color rgb="FFFF0000"/>
        <rFont val="Arial"/>
        <family val="2"/>
      </rPr>
      <t>between Holthouse Dam and existing Funks Dam</t>
    </r>
    <r>
      <rPr>
        <sz val="11"/>
        <color theme="1"/>
        <rFont val="Arial"/>
        <family val="2"/>
      </rPr>
      <t xml:space="preserve"> to verify availability of construction material </t>
    </r>
    <r>
      <rPr>
        <strike/>
        <sz val="11"/>
        <color rgb="FFFF0000"/>
        <rFont val="Arial"/>
        <family val="2"/>
      </rPr>
      <t>to supplement material from the removal of Funks Dam. (Investigation currently in planning stage by Reclamation.)</t>
    </r>
  </si>
  <si>
    <t>Construction - General</t>
  </si>
  <si>
    <t>Significantly higher construction bids than estimated.</t>
  </si>
  <si>
    <t xml:space="preserve">Impacts to cash flow, cash reserves, financing costs during construction, cost of water, financial viability of project. </t>
  </si>
  <si>
    <t>Market Analysis, Contractor Outreach</t>
  </si>
  <si>
    <t>Availability of construction materials</t>
  </si>
  <si>
    <t>The availability of materials could be impacted by WSIP awards to multiple projects at once, creating competition for materials</t>
  </si>
  <si>
    <t>Planning</t>
  </si>
  <si>
    <t>Cost 
Schedule
Claims</t>
  </si>
  <si>
    <t>Interference among various contractors working on site due to poor packaging of project work.</t>
  </si>
  <si>
    <t>Work activity interference, lack of access to work areas by multiple contractors simultaneously, restricted availability of materials (aggregate, cement, steel, power). Can lead to schedule delays and claims.</t>
  </si>
  <si>
    <t>Bidding Strategy</t>
  </si>
  <si>
    <t xml:space="preserve">Develop a bidding strategy to package and schedule the work to minimize work interfaces between packages. Evaluate and include coordination requirements in contract documents, including critical milestone dates to vacate work areas or complete components of the work. Develop/implement  a management plan that includes coordination.  </t>
  </si>
  <si>
    <t>Excessive flooding occurs during construction.</t>
  </si>
  <si>
    <t>Loss of complete work, schedule delays due to the event and to make repairs.</t>
  </si>
  <si>
    <t>Planning Engineering</t>
  </si>
  <si>
    <t xml:space="preserve">Cost
</t>
  </si>
  <si>
    <t>Unexpected escalation/run-up in price of construction materials and labor</t>
  </si>
  <si>
    <t>Cost increases.</t>
  </si>
  <si>
    <t>Contracting</t>
  </si>
  <si>
    <t xml:space="preserve">Lock in price at award of contract, transfer risk to contractor. </t>
  </si>
  <si>
    <t>Cost
Schedule</t>
  </si>
  <si>
    <t>Disruption in availability of materials (cement, steel, rebar, etc.).</t>
  </si>
  <si>
    <t xml:space="preserve">Reduced progress, increased cost, higher bids if disruption occurs at bid time. </t>
  </si>
  <si>
    <t>Engineering
Contracting</t>
  </si>
  <si>
    <t xml:space="preserve">Conduct market analysis prior to bidding. If disruption is possible, consider including provisions in contract for contractor(s) to pre-procure sufficient material at NTP and cover storage costs to avoid shortage delays.  </t>
  </si>
  <si>
    <t>Safety</t>
  </si>
  <si>
    <t>Serious accident(s) during construction.</t>
  </si>
  <si>
    <t xml:space="preserve">Implement a safety-by-design approach to comply with applicable industrial safety standards and minimize creating unsafe conditions. Require contractors to comply with all applicable federal and state safety requirements and have detailed job safety plans and work activity risk assessments. Provide a qualified safety officer on the construction management team to monitor performance, and enforce safety requirements if needed.    </t>
  </si>
  <si>
    <t>Schedule</t>
  </si>
  <si>
    <t>Availability of power during construction</t>
  </si>
  <si>
    <t>Construction delays, startup and testing delays, reservoir filling delays.</t>
  </si>
  <si>
    <t>Planning
Coordination 
Engineering</t>
  </si>
  <si>
    <t>Pre-planning and coordination with WAPA and PG&amp;E to  make sure power is available for construction, and that any required system upgrades are in place on schedule to support startup and testing.</t>
  </si>
  <si>
    <t>Schedule
Cost</t>
  </si>
  <si>
    <t>Delay(s) in mechanical equipment fabrication, delivery, and quality control testing</t>
  </si>
  <si>
    <t>Installation and construction completion delays, startup and commissioning delays.</t>
  </si>
  <si>
    <t>Planning
Contracting</t>
  </si>
  <si>
    <t xml:space="preserve">Early market analysis of shop floor availability. Possible pre-procurement of major mechanical/electrical components that are critical path items. </t>
  </si>
  <si>
    <t>Schedule
Cost
Quality</t>
  </si>
  <si>
    <t>Unsatisfactory performance by contractor(s)</t>
  </si>
  <si>
    <t>Schedule delays, poor work quality.</t>
  </si>
  <si>
    <t>Prequalify contractors for major packages. Performance goals and milestone dates in contract with liquidated damages.</t>
  </si>
  <si>
    <t>Schedule
Quality</t>
  </si>
  <si>
    <t>Construction Defects</t>
  </si>
  <si>
    <t>Schedule delays for repairs,  risks to reimbursements from bond money and other funding sources because of quality concerns and nonconformance to plans and specifications.</t>
  </si>
  <si>
    <t>CM</t>
  </si>
  <si>
    <t>Implement QC inspection and testing program, implement FERC QCIP for all dams.</t>
  </si>
  <si>
    <t>Schedule
Quality
Cost 
Claims</t>
  </si>
  <si>
    <t>Unsatisfactory performance by construction management consultant(s)</t>
  </si>
  <si>
    <t>Loss of control of construction contractors, schedule delays, quality issues, increased claim potential, risks to reimbursements from bond money and other funding sources.</t>
  </si>
  <si>
    <t>VL</t>
  </si>
  <si>
    <t>Delevan/TRR Pipeline</t>
  </si>
  <si>
    <t>High groundwater, significant construction dewatering and pipe flotation.</t>
  </si>
  <si>
    <t>Cost and schedule impact, redesign, claims</t>
  </si>
  <si>
    <t>Encountering unsuitable foundation soils, particularly in CBD area.</t>
  </si>
  <si>
    <t>Potential schedule and cost impacts, claims</t>
  </si>
  <si>
    <t>Drilling, sampling, laboratory testing, evaluate tunnel alternative.</t>
  </si>
  <si>
    <t>Encountering hard foundations (rock) west of GC Canal.</t>
  </si>
  <si>
    <t>Drilling, seismic refraction surveys, evaluate tunnel alternative.</t>
  </si>
  <si>
    <t>Design
Cost
Schedule</t>
  </si>
  <si>
    <t>Unanticipated utilities and drainage features</t>
  </si>
  <si>
    <t>Mapping and Ground Surveys</t>
  </si>
  <si>
    <t>Detailed utility surveys, potholing, topographic mapping, evaluate tunnel alternative.</t>
  </si>
  <si>
    <t xml:space="preserve">Permitting
</t>
  </si>
  <si>
    <t>Inability to open cut through Colusa Basin Drain and adjacent to wildlife preserves due to environmental concerns and mitigation costs.</t>
  </si>
  <si>
    <t>Potential schedule and cost impacts.</t>
  </si>
  <si>
    <t>Geotechnical Investigations, Alternative Evaluation</t>
  </si>
  <si>
    <t>Evaluate feasibility of soft ground tunneling in restrictive areas.</t>
  </si>
  <si>
    <t>General</t>
  </si>
  <si>
    <t>Higher appraisal/acquisition cost than budgeted for.</t>
  </si>
  <si>
    <t>Cost impact, impact to project financial evaluation and BC ratio.</t>
  </si>
  <si>
    <t>Consultant Services</t>
  </si>
  <si>
    <t>Thorough, conservative evaluation of land costs, periodically updated, using consultants/agents familiar with real estate in project region.</t>
  </si>
  <si>
    <t>Unsatisfactory performance by design consultant(s).</t>
  </si>
  <si>
    <t>Permitting and construction delays, cost impacts.</t>
  </si>
  <si>
    <t>Contracting, Contract Management</t>
  </si>
  <si>
    <t xml:space="preserve">Proper selection of consultants with current, relevant, proven, experience; frequent reporting of progress; periodic performance reviews; periodic quality reviews. </t>
  </si>
  <si>
    <t>Financial Viability</t>
  </si>
  <si>
    <t>Insufficient stakeholder participation to fund the project</t>
  </si>
  <si>
    <t>Termination of project, loss of expended funds.</t>
  </si>
  <si>
    <t>Outreach</t>
  </si>
  <si>
    <t>Investor outreach workshops, high quality WSIP application, support federal feasibility study and federal funding, political outreach.</t>
  </si>
  <si>
    <t xml:space="preserve">Permitting
Design </t>
  </si>
  <si>
    <t>Site seismicity higher than previously estimated, update needed.</t>
  </si>
  <si>
    <t>Current site seismicity data dating back to 2003 may be inadequate for project design and permitting dams and other major structures through state and federal agencies.</t>
  </si>
  <si>
    <t>Engineering</t>
  </si>
  <si>
    <t>Conduct Site Seismicity Evaluation. 
Prepare updated site seismicity evaluation that will meet current State (DSOD) and Federal (FERC) standards.</t>
  </si>
  <si>
    <t>Planning
Cost
Impact identification</t>
  </si>
  <si>
    <t>Currently, only undocumented, localized topographic mapping is available from previous studies to support design and construction planning. Available mapping is old.</t>
  </si>
  <si>
    <t>Heightened risk of inaccuracy in laying out project facilities and estimating quantities; heightened risk of impacting existing features, facilities, and utilities not currently identified on available mapping; heightened risk of missing potential environmental impacts.</t>
  </si>
  <si>
    <t>Topographic Mapping</t>
  </si>
  <si>
    <t>Topographic Mapping:
Complete topographic mapping of project area from ground-controlled aerial photography. New aerial photography will also benefit the project for planning purposes and preparation of exhibits and plans.</t>
  </si>
  <si>
    <t>New stakeholders (e.g., Board, JPA staff, member agencies).</t>
  </si>
  <si>
    <t>Slows forward project momentum, could impact project configuration.</t>
  </si>
  <si>
    <t xml:space="preserve">Team Building </t>
  </si>
  <si>
    <t>Accelerated effort to bring new players up to speed as quickly as possible, limit ability of new players by agreement to radically modify project technical and financial details.</t>
  </si>
  <si>
    <t>Coordination Engineering</t>
  </si>
  <si>
    <t>Holthouse Reservoir</t>
  </si>
  <si>
    <t xml:space="preserve">Several WAPA towers exist in the planned Holthouse reservoir expansion area. </t>
  </si>
  <si>
    <t>Tower Relocation for new Reservoir may be needed. WAPA expressing concern.</t>
  </si>
  <si>
    <t>Alternative Investigations</t>
  </si>
  <si>
    <t xml:space="preserve">Conduct alternative evaluation to relocate the two lines in question. Early and ongoing coordination with WAPA to resolve the conflict in line location. </t>
  </si>
  <si>
    <t>Permitting</t>
  </si>
  <si>
    <t xml:space="preserve">Dam construction can impact alkaline wetland identified on right abutment just downstream of planned dam. </t>
  </si>
  <si>
    <t>Mitigation may be necessary that is not currently identified. Source of seepage water feeding area needs to be identified.</t>
  </si>
  <si>
    <t>Geotechnical and Geologic Investigations</t>
  </si>
  <si>
    <t>Identify the source of the seepage water and determine if dam foundation construction will reduce or dry up the source. Mitigation design may also be needed if the site will be impacted.</t>
  </si>
  <si>
    <t>Safety
Engineering
permitting</t>
  </si>
  <si>
    <t>Spillway adequacy to handle emergency releases.</t>
  </si>
  <si>
    <t>Downstream channel impacts need to be addressed.</t>
  </si>
  <si>
    <t>Engineering
Environmental Assessments</t>
  </si>
  <si>
    <t>Determine design flow assuming split in flows between Golden Gate Dam and Sites Dam diversion tunnel. Determine impacts to Funks Creek and public and private facilities downstream.</t>
  </si>
  <si>
    <t>Safety
Schedule
Cost
Permitting</t>
  </si>
  <si>
    <t xml:space="preserve">Foundation conditions need to be better defined at dam site. No data currently available to support design or permitting for DSOD or FERC. No data available on borrow material source for core. </t>
  </si>
  <si>
    <t>Permitting delays, design risks, construction delays, additional cost for increased excavation, foundation preparation, and foundation grouting.</t>
  </si>
  <si>
    <t>Drilling, piezometers, trenches in borrow area behind proposed dam.</t>
  </si>
  <si>
    <t>Schedule
Cost
Permitting</t>
  </si>
  <si>
    <t xml:space="preserve">Difficulties in handling sediment in Funks. </t>
  </si>
  <si>
    <t>No data available about composition of sediment that has accumulated in Funks Reservoir, no data on volume of sediment that has accumulated.</t>
  </si>
  <si>
    <t>Geotechnical Investigations, Bathymetry</t>
  </si>
  <si>
    <t>Perform bathymetric survey of top of sediment to compare with pre-Funks topography to estimate volume; sample and test material to identify character and potential for  drainage.</t>
  </si>
  <si>
    <t>Intake</t>
  </si>
  <si>
    <t>Wildlife at intake location (yellow billed cuckoo, bank swallow, and giant garter snake)</t>
  </si>
  <si>
    <t>Difficulty in obtaining permits</t>
  </si>
  <si>
    <t>Mitigation with compensatory acreage, pre-construction development of compensatory habitat, and reduced construction periods</t>
  </si>
  <si>
    <t>Main Dams</t>
  </si>
  <si>
    <t>Insufficient information to plan and cost foundation grouting.</t>
  </si>
  <si>
    <t>Geotechnical Investigation</t>
  </si>
  <si>
    <t>Water pressure testing, test grouting program.</t>
  </si>
  <si>
    <t>Insufficient information available to evaluate dam alternative that could be better.</t>
  </si>
  <si>
    <t>Higher cost, longer schedule for construction.</t>
  </si>
  <si>
    <t>Alternative Evaluations</t>
  </si>
  <si>
    <t xml:space="preserve">Dam axis not in optimum location to minimize cost. </t>
  </si>
  <si>
    <t>Increased construction cost, increased need for imported filter/drain aggregates, increased DSOD permitting costs.</t>
  </si>
  <si>
    <t>Geotechnical Investigation, Alternative Evaluation</t>
  </si>
  <si>
    <t>Additional site investigation (drilling water pressure testing, seismic refraction), alternative location evaluations.</t>
  </si>
  <si>
    <t>Stability of conveyance channel slopes to Holthouse Reservoir.</t>
  </si>
  <si>
    <t>Slope instability requiring re-work, increased excavation quantities, unanticipated lining and stabilization for slope.</t>
  </si>
  <si>
    <t>Additional site investigation (drilling, seismic refraction, geo mapping).</t>
  </si>
  <si>
    <t>Safety
Schedule
Cost</t>
  </si>
  <si>
    <t>Foundation conditions need to be better defined at both dam sites.</t>
  </si>
  <si>
    <t>Construction delays, additional cost for increased excavation and rock stabilization, additional costs for foundation preparation and grouting.</t>
  </si>
  <si>
    <t>Additional site investigation (drilling water pressure testing, seismic refraction).</t>
  </si>
  <si>
    <t xml:space="preserve">Rock toppling issues in core trench excavations on slopes due to adverse rock bedding. </t>
  </si>
  <si>
    <t>Construction delays, addition cost for increased excavation and rock stabilization.</t>
  </si>
  <si>
    <t>Additional drilling and geologic mapping of rock outcrops.</t>
  </si>
  <si>
    <t>Operation</t>
  </si>
  <si>
    <t>O&amp;M</t>
  </si>
  <si>
    <t>Catastrophic Flood events affecting facilities other than the dams and reservoir. (Dams, reservoir, and associated facilities assumed covered by Probable Maximum Flood requirements of DSOD and FERC.)</t>
  </si>
  <si>
    <t>Impact to operation and maintenance activities, loss of access to some facilities, damage/loss of access roads, damage to some facilities and facilities.</t>
  </si>
  <si>
    <t>Engineering
Planning</t>
  </si>
  <si>
    <t xml:space="preserve">Identify an appropriate design basis rainfall or flood event to provide a risk-tolerable level of protection for all facilities considered critical for continued operation. </t>
  </si>
  <si>
    <t>Delay in FERC review(s) and/or approval(s) based on recent poor performance on another project.</t>
  </si>
  <si>
    <t>Schedule delays due to late receipt of license, potential contractor claims due to late receipt of design package approvals for construction.</t>
  </si>
  <si>
    <t>FERC Consultation by Agency and Engineer</t>
  </si>
  <si>
    <t>Close agency coordination, effective communication, early agency involvement in project reviews (including pre-payment of a portion of the fee to utilize their time), utilize consultants with proven experience in working with FERC on a day to day basis (office and field), and/or defer FERC licensing and installation of hydroelectric generating capability.</t>
  </si>
  <si>
    <t xml:space="preserve">The conditions of the joint Federally-listed and State-listed species (Delta Smelt, salmonids, sturgeon, and Killer Whale) and the State-listed Long-fin Smelt are declining. </t>
  </si>
  <si>
    <t>Delays in schedule, reduced ability to fill the reservoir (reduced deliveries), and increased costs.</t>
  </si>
  <si>
    <t>Cannot depend upon current biological opinions issued to DWR and Reclamation. This project will require separate Federal biological opinions from U.S. Fish and Wildlife Service and National Marine Fisheries Service, and take authorization from California Department of Fish and Wildlife. Preparation of an adequate biological assessment and negotiation of the biological opinions and take authorization could take time, and will probably result in restrictions of construction boundaries, construction methods, construction time periods, and additional environmental protections during construction. The biological opinions also could result in changes to the design of facilities to minimize light, glare, noise, and vibrations (including items like noise from fans in pump stations). The biological opinions and take authorizations also could result in currently not-defined limitations on diversion volumes and rates and timing of diversions.</t>
  </si>
  <si>
    <t>Project will require a new water right from the SWRCB</t>
  </si>
  <si>
    <t>It is anticipated that the application for the permit will result in protests by other legal users of water and concerned groups for the biological resources in the Sacramento River and the Delta. The hearings could require up to a year to allow for testimony from the applicant and protesters. The final water right permit could result in currently not-defined limitations on diversion volumes and rates and timing of diversions.</t>
  </si>
  <si>
    <t>Water Rights</t>
  </si>
  <si>
    <t>Requires significant upfront investment in legal and technical support and planning.</t>
  </si>
  <si>
    <t>Delay in DSOD review(s) and/or approval(s)</t>
  </si>
  <si>
    <t>Schedule delays, potential contractor claims.</t>
  </si>
  <si>
    <t>DSOD Consultation by Agency and Engineer</t>
  </si>
  <si>
    <t>Close agency coordination, effective communication, early agency involvement in the project (including pre-payment of a portion of the fee to utilize their time), utilize consultants with proven experience in working with DSOD on a day to day basis (office and field).</t>
  </si>
  <si>
    <t xml:space="preserve">Current reservoir design assumes full storage of the Probable Maximum Flood with no emergency spillway other than minimal pipe (signal spillway) at one saddle dam. </t>
  </si>
  <si>
    <t>DSOD expressed concern with no emergency spillway.</t>
  </si>
  <si>
    <t>DSOD/FERC Consultation by Agency and Engineer</t>
  </si>
  <si>
    <t>Further consultation with DSOD to clarify concern; clarify minimum design criteria required by DSOD specific to the project; reflect criteria in reservoir design criteria.</t>
  </si>
  <si>
    <t>Agency restrictions for discharging ground/construction water onto surface water</t>
  </si>
  <si>
    <t>Cost impact</t>
  </si>
  <si>
    <t>Clarify agency requirements for EIR/EIS documents and include requirements in construction contract documents.</t>
  </si>
  <si>
    <t>Agency restrictions on air quality impacts due to heavy construction equipment</t>
  </si>
  <si>
    <t>Permitting 
Cost
Schedule</t>
  </si>
  <si>
    <t>Environmental impact of access road to east end of bridge may require deep cut through east reservoir ridge.</t>
  </si>
  <si>
    <t>Unanticipated visual and environmental impacts</t>
  </si>
  <si>
    <t>Engineering 
Environmental Reviews</t>
  </si>
  <si>
    <t>Evaluate extent of cutting; evaluate potential impacts and mitigations, evaluate tunnel through ridge option.</t>
  </si>
  <si>
    <t>Permitting
Cost
Schedule</t>
  </si>
  <si>
    <t>Unidentified human remains associated with native American burials outside official cemeteries.</t>
  </si>
  <si>
    <t>Permitting and construction delays</t>
  </si>
  <si>
    <t>Archaeologic Evaluation</t>
  </si>
  <si>
    <t>Execute field surveys as soon as possible to identify risk and remediation cost.</t>
  </si>
  <si>
    <t>Permitting
Schedule</t>
  </si>
  <si>
    <t>Public concerns - Recreation / Construction (light, traffic, noise)</t>
  </si>
  <si>
    <t>Permitting delays due to public comments/concerns</t>
  </si>
  <si>
    <t>Public outreach.</t>
  </si>
  <si>
    <t>Permitting
Schedule
Cost</t>
  </si>
  <si>
    <t>Rejection of mitigation package by resource agencies.</t>
  </si>
  <si>
    <t>Construction start delays, over-all schedule delays, added cost.</t>
  </si>
  <si>
    <t>Agency Coordination</t>
  </si>
  <si>
    <t>Close coordination with agencies in pre-design.</t>
  </si>
  <si>
    <t>Significant design feature(s) not covered in EIR/EIS document.</t>
  </si>
  <si>
    <t>Schedule delays, added cost, additional environmental studies, amendments required to EIR/EIS documents, unanticipated additional mitigation costs.</t>
  </si>
  <si>
    <t>Good early definition of all project components and footprints.</t>
  </si>
  <si>
    <t>New endangered species identified.</t>
  </si>
  <si>
    <t>Agency Action</t>
  </si>
  <si>
    <t>Early acquisition of easements and property with on-going land management.</t>
  </si>
  <si>
    <t>Pumping Plants</t>
  </si>
  <si>
    <t>Delays in procuring major mechanical and electrical equipment.</t>
  </si>
  <si>
    <t>Construction delays, start up and commissioning delays. Reservoir filling delays.</t>
  </si>
  <si>
    <t>Design
Cost
Operation</t>
  </si>
  <si>
    <t>Selection of pumping and generating unit number and size.</t>
  </si>
  <si>
    <t xml:space="preserve">Not having the appropriate number and size of units can introduce extra cost, cause operation problems, and increase operational and maintenance costs. Can also limit the number of potential equipment suppliers. </t>
  </si>
  <si>
    <t>Alternative Evaluation</t>
  </si>
  <si>
    <t>Alternative Evaluations:
Study alternative unit size combinations, costs, and operational  flexibility to match pumping and generating requirements based on current modeling results.</t>
  </si>
  <si>
    <t>Design
Safety
Cost</t>
  </si>
  <si>
    <t>Suitability of pump station foundations and foundation excavations</t>
  </si>
  <si>
    <t>Unsuitable foundation conditions, possible need for foundation piling at TRR and Sacramento River.</t>
  </si>
  <si>
    <t>Drilling, mapping, seismic refraction surveys, laboratory investigations</t>
  </si>
  <si>
    <t>Suitability of fish screen structure and cofferdam in Sacramento River</t>
  </si>
  <si>
    <t>Unsuitable foundation conditions, lack of data to design in-river cofferdam system and foundation piles for fish screen structure.</t>
  </si>
  <si>
    <t>Geotechnical Investigations:
Drilling, mapping, laboratory investigations</t>
  </si>
  <si>
    <t>Real Estate</t>
  </si>
  <si>
    <t>Failure to acquire temporary entry permits on schedule.</t>
  </si>
  <si>
    <t>Delay to completion of design and potential quality impact is timely access cannot be arranged.</t>
  </si>
  <si>
    <t>Develop Real Estate Communication Plan and initiate temporary entry permit process prior to or at the beginning of Phase 2</t>
  </si>
  <si>
    <t>Property acquisition delayed</t>
  </si>
  <si>
    <t>Start of construction delayed. Jeopardizes on-schedule completion.</t>
  </si>
  <si>
    <t>Develop Real Estate Acquisition Plan in Phase 2 and implement acquisition and Communication Plan at the beginning of Phase 3 and provide relocation assistance</t>
  </si>
  <si>
    <t>Potential requirement for condemnation of property for acquisition</t>
  </si>
  <si>
    <t>Legal process delays construction</t>
  </si>
  <si>
    <t>Develop robust alternative analysis in the EIR/S to support condemnation</t>
  </si>
  <si>
    <t>Saddle Dams</t>
  </si>
  <si>
    <r>
      <t xml:space="preserve">Foundation conditions need to be better defined at </t>
    </r>
    <r>
      <rPr>
        <strike/>
        <sz val="11"/>
        <color rgb="FFFF0000"/>
        <rFont val="Arial"/>
        <family val="2"/>
      </rPr>
      <t>both</t>
    </r>
    <r>
      <rPr>
        <sz val="11"/>
        <color theme="1"/>
        <rFont val="Arial"/>
        <family val="2"/>
      </rPr>
      <t xml:space="preserve"> dam sites.</t>
    </r>
  </si>
  <si>
    <t>Depth to sound rock foundation for core trench not sufficiently documented for all dams, scope of previous investigations significantly less for saddle dams than for main dams, addition data needed to design underseepage control using grout cutoff or slurry wall.</t>
  </si>
  <si>
    <t>Risk to design, potential construction delays, additional construction cost, additional borrow from pits and quarries.</t>
  </si>
  <si>
    <t>Sites Reservoir</t>
  </si>
  <si>
    <t>South bridge abutment and foundation conditions are unknown</t>
  </si>
  <si>
    <t>Unreliable design, increased cost, delay to schedule as bridge is constructed early.</t>
  </si>
  <si>
    <t>Drilling program, laboratory testing</t>
  </si>
  <si>
    <t>Operation
Safety</t>
  </si>
  <si>
    <t>Reservoir rim instability due to large reservoir fluctuations.</t>
  </si>
  <si>
    <t>Maintenance issue for slope slumping.</t>
  </si>
  <si>
    <t>Geotechnical and geologic review and mapping of reservoir rims.</t>
  </si>
  <si>
    <t>Safety
Cost
Permitting</t>
  </si>
  <si>
    <t xml:space="preserve">No prior consideration given to damage to Funks Creek downstream of Holthouse and Stone Corral Creek from emergency project releases. </t>
  </si>
  <si>
    <t xml:space="preserve">Major erosion damage and potential damage to crops and structures, potential damage to roads and road closures. </t>
  </si>
  <si>
    <t>Engineering and Environmental Evaluation</t>
  </si>
  <si>
    <t>Evaluate potential damage and identify potential mitigation measures to include in project design and in emergency response planning.</t>
  </si>
  <si>
    <t>Safety
Project Operation</t>
  </si>
  <si>
    <t xml:space="preserve">Safety
Resource Protection
Permitting </t>
  </si>
  <si>
    <t>East Rim Seepage</t>
  </si>
  <si>
    <t>Loss of water resource, seeps and springs on east side, east side slope instability</t>
  </si>
  <si>
    <t>Drilling program with water pressure testing to evaluate seepage potential and design mitigation measures (rim grouting)</t>
  </si>
  <si>
    <t>Safety
Resource Protection
Project Operation</t>
  </si>
  <si>
    <t>High pressure water leakage out of the tunnel during operation</t>
  </si>
  <si>
    <t>Impact to natural and excavated slopes from unanticipated leakage.</t>
  </si>
  <si>
    <t>Drilling program, Water pressure tests to evaluate tunnel lining requirements, confirm with hydrojacking tests during construction.</t>
  </si>
  <si>
    <t>Safety
Resource Protection
Project Operation
Permitting</t>
  </si>
  <si>
    <t>Presence of alkaline springs identified at north end of reservoir area.</t>
  </si>
  <si>
    <t xml:space="preserve">Contamination of reservoir, loss of water into springs. </t>
  </si>
  <si>
    <t>Evaluate, map, and possibly drill in vicinity of springs to determine extent of problem and methods to plug.</t>
  </si>
  <si>
    <t>Safety
Schedule
Constructability</t>
  </si>
  <si>
    <t>Stability of tunnel during excavation</t>
  </si>
  <si>
    <t>Adverse impacts to construction cost and schedule, potential for claims.</t>
  </si>
  <si>
    <t>System Operations</t>
  </si>
  <si>
    <t>Significantly reduced ability to divert water from the Sacramento River</t>
  </si>
  <si>
    <t>Inability to divert water from the Sacramento River to fill the reservoir</t>
  </si>
  <si>
    <t>Permits
Operations</t>
  </si>
  <si>
    <t>Develop acceptable diversion strategy or identify alternative water sources</t>
  </si>
  <si>
    <t>TRR Reservoir</t>
  </si>
  <si>
    <t>Pump station foundation</t>
  </si>
  <si>
    <t>Unsuitable foundation conditions</t>
  </si>
  <si>
    <t xml:space="preserve">Drilling, piezometers </t>
  </si>
  <si>
    <t>High Groundwater</t>
  </si>
  <si>
    <t xml:space="preserve">Increased reservoir footprint required due to high groundwater </t>
  </si>
  <si>
    <t>Drilling and test pits, piezometers.</t>
  </si>
  <si>
    <t>Design
Operation</t>
  </si>
  <si>
    <t>Rapid drawdown liner failure</t>
  </si>
  <si>
    <t>Operational impacts, shutdown of Reservoir/canal</t>
  </si>
  <si>
    <t>Review of geotec site conditions, drilling, appropriate liner and slope design.</t>
  </si>
  <si>
    <t>Poor fit-up between tunnels to inlets and outlets</t>
  </si>
  <si>
    <t>Rework and overall delays to project</t>
  </si>
  <si>
    <t>Environmental</t>
  </si>
  <si>
    <t>Roads</t>
  </si>
  <si>
    <t>Realignment of roadways</t>
  </si>
  <si>
    <t>Impact new resource requiring new technical study and delay in construction.</t>
  </si>
  <si>
    <t>Align road to balance cost of excavation and environmental impacts.</t>
  </si>
  <si>
    <t>Project Engineer</t>
  </si>
  <si>
    <t>Cultural Resources</t>
  </si>
  <si>
    <t>Adverse effect of historic or archaeological resources determined during construction requiring studies/tribal coordination/mitigation.</t>
  </si>
  <si>
    <t>Address mitigation needs during construction.</t>
  </si>
  <si>
    <t>Construction Manager</t>
  </si>
  <si>
    <t>Right of Way</t>
  </si>
  <si>
    <t>Noncooperative Property Owner</t>
  </si>
  <si>
    <t>Property owner refuses to sell requiring condemnation</t>
  </si>
  <si>
    <t>Acquisition</t>
  </si>
  <si>
    <t>Early identifiication of ROW need and coordination with property owner.</t>
  </si>
  <si>
    <t>ROW Agent</t>
  </si>
  <si>
    <t>Utilities</t>
  </si>
  <si>
    <t>Utility relocations.</t>
  </si>
  <si>
    <t>Utility relocations not performed in time resulting in delays and claims.</t>
  </si>
  <si>
    <t>Coordination</t>
  </si>
  <si>
    <t>Early and regular coordination with utility company for timely relocation design and relocation.</t>
  </si>
  <si>
    <t>Project Engineer/ Construction Manager</t>
  </si>
  <si>
    <t>Survey</t>
  </si>
  <si>
    <t>Lack of topo survey</t>
  </si>
  <si>
    <t>Lack of access to certain parcels to obtain topo could result in inacurate spot location design and quantities resulting in need to redesign later on and change orders claims during construction with redesign and change in quantities.</t>
  </si>
  <si>
    <t>Early and regular coordination with property owners to obtain trust and access to properties.</t>
  </si>
  <si>
    <t>Construction</t>
  </si>
  <si>
    <t>Varying delivery methods between DBB, DB, and CMGC.</t>
  </si>
  <si>
    <t>Varying delivery methods could missalign the schedule of various project components, causing redesigns and or delays during construction.</t>
  </si>
  <si>
    <t>Program Management</t>
  </si>
  <si>
    <t>If varying alternative deliveries are implemented, emphasize need of Program Management to regularly coordinate across project components to avoid disconnects and project development and delivery impacts.</t>
  </si>
  <si>
    <t>Program Manager</t>
  </si>
  <si>
    <t>Project Management</t>
  </si>
  <si>
    <t>Project Manager</t>
  </si>
  <si>
    <t>Geotechnical</t>
  </si>
  <si>
    <t>Bridge</t>
  </si>
  <si>
    <t>Vulnerable valley floor subsurface strata requiring full-length bridge causway across reservoir.</t>
  </si>
  <si>
    <t>Complete subsurface investigations to inform recommendations for causeway design.</t>
  </si>
  <si>
    <t xml:space="preserve">Lack of subsurface investigation </t>
  </si>
  <si>
    <t>Lack of subsurface investigation during preliminary design could result in redesign, delays and construction change orders when final investigations are performed and possibly reveal unexpected results.</t>
  </si>
  <si>
    <t>Complete subsurface investigations during preliminary design to adequately inform design.</t>
  </si>
  <si>
    <t>Cost escallation due to size of project and limited contractors to perform the work.</t>
  </si>
  <si>
    <t>Limited contractors to perform the work and the size of project could strain available resources to efficiently construct the project which could measurably increase project cost.</t>
  </si>
  <si>
    <t>Lack of available qualified contractors could result in escalated cost to construct and lack of quality in the project.</t>
  </si>
  <si>
    <t>Ratings</t>
  </si>
  <si>
    <t>Very High</t>
  </si>
  <si>
    <t>Probability (%)</t>
  </si>
  <si>
    <t>Prob. Score</t>
  </si>
  <si>
    <t>Impact</t>
  </si>
  <si>
    <t>Medium</t>
  </si>
  <si>
    <t>Very High (81 - 100)</t>
  </si>
  <si>
    <t>High</t>
  </si>
  <si>
    <t>High (61 - 80)</t>
  </si>
  <si>
    <t>Mod (41 - 60)</t>
  </si>
  <si>
    <t>Low (21 - 40)</t>
  </si>
  <si>
    <t>Very Low (1 - 20)</t>
  </si>
  <si>
    <t>Impact Score</t>
  </si>
  <si>
    <t>Very Low</t>
  </si>
  <si>
    <t>Low</t>
  </si>
  <si>
    <t>Moderate</t>
  </si>
  <si>
    <r>
      <t xml:space="preserve">Comprehensive evaluation of </t>
    </r>
    <r>
      <rPr>
        <strike/>
        <sz val="11"/>
        <color rgb="FFFF0000"/>
        <rFont val="Arial"/>
        <family val="2"/>
      </rPr>
      <t>RCC and concrete-faced rockfill</t>
    </r>
    <r>
      <rPr>
        <sz val="11"/>
        <color theme="1"/>
        <rFont val="Arial"/>
        <family val="2"/>
      </rPr>
      <t xml:space="preserve"> dam alternatives, ie., geotechnical evaluation of required material sources </t>
    </r>
    <r>
      <rPr>
        <sz val="11"/>
        <color rgb="FFFF0000"/>
        <rFont val="Arial"/>
        <family val="2"/>
      </rPr>
      <t>and properties</t>
    </r>
    <r>
      <rPr>
        <sz val="11"/>
        <color theme="1"/>
        <rFont val="Arial"/>
        <family val="2"/>
      </rPr>
      <t xml:space="preserve"> and suitable foundation conditions.</t>
    </r>
  </si>
  <si>
    <t>Full-length bridge causeway would add $100M to the cost of the project.</t>
  </si>
  <si>
    <t>Design: Provide tolerances for connections, inclusion of fit up pieces; prepare sequencing to optimize connections. Specify detailed submittal plans for connections during construction. Ensure good coordination between HR and HC teams.</t>
  </si>
  <si>
    <r>
      <rPr>
        <strike/>
        <sz val="11"/>
        <color rgb="FFFF0000"/>
        <rFont val="Arial"/>
        <family val="2"/>
      </rPr>
      <t xml:space="preserve">Stability of outlet works tower
</t>
    </r>
    <r>
      <rPr>
        <sz val="11"/>
        <color rgb="FFFF0000"/>
        <rFont val="Arial"/>
        <family val="2"/>
      </rPr>
      <t xml:space="preserve">
Intake excavation:  Rock is not found where inferred from borings resulting in a requirement for more excavation</t>
    </r>
  </si>
  <si>
    <r>
      <rPr>
        <strike/>
        <sz val="11"/>
        <color rgb="FFFF0000"/>
        <rFont val="Arial"/>
        <family val="2"/>
      </rPr>
      <t xml:space="preserve">Loss of reservoir control
</t>
    </r>
    <r>
      <rPr>
        <sz val="11"/>
        <color rgb="FFFF0000"/>
        <rFont val="Arial"/>
        <family val="2"/>
      </rPr>
      <t>Increase excavation and concrete costs. Delays to construction.</t>
    </r>
  </si>
  <si>
    <r>
      <rPr>
        <strike/>
        <sz val="11"/>
        <color rgb="FFFF0000"/>
        <rFont val="Arial"/>
        <family val="2"/>
      </rPr>
      <t xml:space="preserve">Impact to pump station operation
</t>
    </r>
    <r>
      <rPr>
        <sz val="11"/>
        <color rgb="FFFF0000"/>
        <rFont val="Arial"/>
        <family val="2"/>
      </rPr>
      <t>Construction: worker safety; Long-term: can bury infrastructure at toe of portal</t>
    </r>
  </si>
  <si>
    <r>
      <rPr>
        <strike/>
        <sz val="11"/>
        <color rgb="FFFF0000"/>
        <rFont val="Arial"/>
        <family val="2"/>
      </rPr>
      <t xml:space="preserve">Evaluate Alternatives
</t>
    </r>
    <r>
      <rPr>
        <sz val="11"/>
        <color rgb="FFFF0000"/>
        <rFont val="Arial"/>
        <family val="2"/>
      </rPr>
      <t>Engineering</t>
    </r>
  </si>
  <si>
    <r>
      <rPr>
        <strike/>
        <sz val="11"/>
        <color rgb="FFFF0000"/>
        <rFont val="Arial"/>
        <family val="2"/>
      </rPr>
      <t xml:space="preserve">Evaluate stability under static and seismic loading; evaluate alternatives, including sloping intake replacement.
</t>
    </r>
    <r>
      <rPr>
        <sz val="11"/>
        <color rgb="FFFF0000"/>
        <rFont val="Arial"/>
        <family val="2"/>
      </rPr>
      <t xml:space="preserve">Design: Conduct a thorough geotechnical site investigation. Flexible design to accommodate rock being found at somewhat different elevations than expected. </t>
    </r>
  </si>
  <si>
    <r>
      <rPr>
        <strike/>
        <sz val="11"/>
        <color rgb="FFFF0000"/>
        <rFont val="Arial"/>
        <family val="2"/>
      </rPr>
      <t xml:space="preserve">Drilling program and laboratory testing
</t>
    </r>
    <r>
      <rPr>
        <sz val="11"/>
        <color rgb="FFFF0000"/>
        <rFont val="Arial"/>
        <family val="2"/>
      </rPr>
      <t xml:space="preserve">Design: Include slope reinforcement and drainage. Include contract provisions for monitoring and making adjustments during construction.  
</t>
    </r>
  </si>
  <si>
    <r>
      <t xml:space="preserve">Stability of </t>
    </r>
    <r>
      <rPr>
        <sz val="11"/>
        <color rgb="FFFF0000"/>
        <rFont val="Arial"/>
        <family val="2"/>
      </rPr>
      <t xml:space="preserve">all </t>
    </r>
    <r>
      <rPr>
        <strike/>
        <sz val="11"/>
        <color rgb="FFFF0000"/>
        <rFont val="Arial"/>
        <family val="2"/>
      </rPr>
      <t>downstream</t>
    </r>
    <r>
      <rPr>
        <sz val="11"/>
        <color rgb="FFFF0000"/>
        <rFont val="Arial"/>
        <family val="2"/>
      </rPr>
      <t xml:space="preserve"> </t>
    </r>
    <r>
      <rPr>
        <strike/>
        <sz val="11"/>
        <color rgb="FFFF0000"/>
        <rFont val="Arial"/>
        <family val="2"/>
      </rPr>
      <t>outlet</t>
    </r>
    <r>
      <rPr>
        <sz val="11"/>
        <color rgb="FFFF0000"/>
        <rFont val="Arial"/>
        <family val="2"/>
      </rPr>
      <t xml:space="preserve"> </t>
    </r>
    <r>
      <rPr>
        <sz val="11"/>
        <color theme="1"/>
        <rFont val="Arial"/>
        <family val="2"/>
      </rPr>
      <t>tunnel portal</t>
    </r>
    <r>
      <rPr>
        <sz val="11"/>
        <color rgb="FFFF0000"/>
        <rFont val="Arial"/>
        <family val="2"/>
      </rPr>
      <t>s</t>
    </r>
  </si>
  <si>
    <r>
      <rPr>
        <strike/>
        <sz val="11"/>
        <color rgb="FFFF0000"/>
        <rFont val="Arial"/>
        <family val="2"/>
      </rPr>
      <t xml:space="preserve">Drilling program, engineering studies
</t>
    </r>
    <r>
      <rPr>
        <sz val="11"/>
        <color rgb="FFFF0000"/>
        <rFont val="Arial"/>
        <family val="2"/>
      </rPr>
      <t>Design: Thorough geotechnical investigation, Geotechnical interpretaive report (GIR), GBR, Contingency in cost estimate; strengthened different site conditions clause; use of Dispute Resolution Board (DRB) and facilitated partnering; Add provisions for controlled blasting if material is harder than expected and for toolbox of items if additional support is needed.
Construction: Qualified CM, 24/7 tunnel inspection</t>
    </r>
  </si>
  <si>
    <r>
      <rPr>
        <sz val="11"/>
        <color rgb="FFFF0000"/>
        <rFont val="Arial"/>
        <family val="2"/>
      </rPr>
      <t>Lack of rockfill and riprap</t>
    </r>
    <r>
      <rPr>
        <sz val="11"/>
        <color theme="1"/>
        <rFont val="Arial"/>
        <family val="2"/>
      </rPr>
      <t xml:space="preserve"> quantity available in reservoir ridges and other excavations for main dams</t>
    </r>
    <r>
      <rPr>
        <sz val="11"/>
        <color rgb="FFFF0000"/>
        <rFont val="Arial"/>
        <family val="2"/>
      </rPr>
      <t xml:space="preserve">, </t>
    </r>
    <r>
      <rPr>
        <sz val="11"/>
        <color theme="1"/>
        <rFont val="Arial"/>
        <family val="2"/>
      </rPr>
      <t xml:space="preserve">saddle dams, </t>
    </r>
    <r>
      <rPr>
        <sz val="11"/>
        <color rgb="FFFF0000"/>
        <rFont val="Arial"/>
        <family val="2"/>
      </rPr>
      <t xml:space="preserve">and roadway causeway fill prism, </t>
    </r>
    <r>
      <rPr>
        <sz val="11"/>
        <color theme="1"/>
        <rFont val="Arial"/>
        <family val="2"/>
      </rPr>
      <t xml:space="preserve">including impact of interbedded soft and hard rock layers.  </t>
    </r>
  </si>
  <si>
    <t>Inadequate water source for construction.</t>
  </si>
  <si>
    <t xml:space="preserve">Lack of planning for adequate water source for construction could result in construction delays and change orders. </t>
  </si>
  <si>
    <t>Evaluate demand and sources to confirm adequacey of water supply.</t>
  </si>
  <si>
    <t>Competing large scale projects in the region such as Sites Reservoir and High Speed Train could strain available qualified contractors.</t>
  </si>
  <si>
    <t>Passing of the Infrastructure Bill creating a flood of work in the construction industry.</t>
  </si>
  <si>
    <t>Lack of available qualified contractors and high demand on materials and equipment could result in escalated cost to construct the project.</t>
  </si>
  <si>
    <r>
      <rPr>
        <strike/>
        <sz val="11"/>
        <color rgb="FFFF0000"/>
        <rFont val="Arial"/>
        <family val="2"/>
      </rPr>
      <t xml:space="preserve">Develop a bidding strategy to package and schedule the work to minimize work interfaces between packages. Evaluate and include coordination requirements in contract documents, including critical milestone dates to vacate work areas or complete components of the work. Develop/implement  a management plan that includes coordination.  </t>
    </r>
    <r>
      <rPr>
        <sz val="11"/>
        <color rgb="FFFF0000"/>
        <rFont val="Arial"/>
        <family val="2"/>
      </rPr>
      <t xml:space="preserve">
Planning: Clearly define design floods during construction and model floodplains. 
Design:  Confirm proper flood protection measures (such as cofferdams and diversions) are in place during construction.</t>
    </r>
  </si>
  <si>
    <r>
      <t xml:space="preserve">Investigate current proposed source and other suitable sources of sand and gravel in the project region on both east and west sides of the reservoir </t>
    </r>
    <r>
      <rPr>
        <sz val="11"/>
        <color rgb="FFFF0000"/>
        <rFont val="Arial"/>
        <family val="2"/>
      </rPr>
      <t xml:space="preserve">to reduce reliance on commercial sources.  </t>
    </r>
  </si>
  <si>
    <r>
      <t xml:space="preserve">Drilling, piezometers, </t>
    </r>
    <r>
      <rPr>
        <sz val="11"/>
        <color rgb="FFFF0000"/>
        <rFont val="Arial"/>
        <family val="2"/>
      </rPr>
      <t xml:space="preserve">and monitoring data </t>
    </r>
    <r>
      <rPr>
        <strike/>
        <sz val="11"/>
        <color rgb="FFFF0000"/>
        <rFont val="Arial"/>
        <family val="2"/>
      </rPr>
      <t>evaluate tunnel alternative.</t>
    </r>
  </si>
  <si>
    <r>
      <t xml:space="preserve">Perform a market analysis as part of each cost estimate update to project market conditions and competition with other projects at the anticipated bid time. Perform market analysis of critical materials (steel, concrete, fabricated equipment, etc.) as part of each estimate. Package work with consideration to cost to avoid limiting bidder pool due to bonding limitations.  </t>
    </r>
    <r>
      <rPr>
        <sz val="11"/>
        <color rgb="FFFF0000"/>
        <rFont val="Arial"/>
        <family val="2"/>
      </rPr>
      <t>Perform cost trend analysis along with design development to inform Authority of cost changes as we proceed.</t>
    </r>
  </si>
  <si>
    <t xml:space="preserve">Keep track of potential concurrent multiple projects to adjust project compenent delivery time frames.  Risk is project delays. </t>
  </si>
  <si>
    <r>
      <t xml:space="preserve">Pre-qualification </t>
    </r>
    <r>
      <rPr>
        <strike/>
        <sz val="11"/>
        <color rgb="FFFF0000"/>
        <rFont val="Arial"/>
        <family val="2"/>
      </rPr>
      <t>shed portion of liability to consultant(s)</t>
    </r>
    <r>
      <rPr>
        <sz val="11"/>
        <color theme="1"/>
        <rFont val="Arial"/>
        <family val="2"/>
      </rPr>
      <t xml:space="preserve">. </t>
    </r>
  </si>
  <si>
    <t>Adequately plan for construction to attract appropriate numbers of contractors.  Use contractor outreach.  Possibly stagger components of the project which could extend overall project duration but control project cost.</t>
  </si>
  <si>
    <t xml:space="preserve">Consider the effects of multiple large scale projects on the market and plan accordingly - schedule and budget impacts.  </t>
  </si>
  <si>
    <t xml:space="preserve">Consider the effects of a magnitue of projects flooding the industry and plan accordingly - schedule and budget impacts.  </t>
  </si>
  <si>
    <t>HR or HC</t>
  </si>
  <si>
    <t>HR</t>
  </si>
  <si>
    <t>Work with GCiD during winter 2021/2022 to better understand potential impacts to existing fish screen facility</t>
  </si>
  <si>
    <t>Hydraulic Modeling, Engineer
Design</t>
  </si>
  <si>
    <t>Cost and Schedule delays and additional permitting.</t>
  </si>
  <si>
    <t>Fish Screen requires substantial retrofit to divert waters during winter</t>
  </si>
  <si>
    <t>GCID Fish Screen - Diverson at Hamilton City</t>
  </si>
  <si>
    <t>231
(Jacobs)</t>
  </si>
  <si>
    <t>Contact and work with affected landowners early.  Coordinate and come to agreement with RD108 an DWR on KLOG and CBD Operations.</t>
  </si>
  <si>
    <t xml:space="preserve">Hydraulic Modeling, Engineer
Design, Real Estate </t>
  </si>
  <si>
    <t>Landowners upstream/downstream of Project discharge point on CBD do not want Project Flows in CBD during certain critical months</t>
  </si>
  <si>
    <t>CBD</t>
  </si>
  <si>
    <t>230
(Jacobs)</t>
  </si>
  <si>
    <t>Determine upfront of TRR West is a jurisdictional dam with DSOD.  Close agency coordination and design conservatism. Cost of construction would increase due to design conservatism.</t>
  </si>
  <si>
    <t>DSOD Consultation by Agency and Engineer
Design</t>
  </si>
  <si>
    <t>TRR Reservoir (West)</t>
  </si>
  <si>
    <t>229
(Jacobs-Geosyntec)</t>
  </si>
  <si>
    <t xml:space="preserve">Drilling, sampling, testing, evaluation, and design. </t>
  </si>
  <si>
    <t>Geotechnical Investigation
Design</t>
  </si>
  <si>
    <t>May increase cost and delay schedule if mitigation is required</t>
  </si>
  <si>
    <t>Foundation geotechnical conditions along the geologic contact of the southeastern margin of the reservoir could be worse than anticpated.</t>
  </si>
  <si>
    <t>228
(Jacobs-Geosyntec)</t>
  </si>
  <si>
    <t>Expansion of footprint due to lack of subsurface information. Schedule delays and costs.</t>
  </si>
  <si>
    <t>Due to lack of subsurface information, the slopes for the TRR West reservoir may be optimistically designed (too steep).</t>
  </si>
  <si>
    <t>227
(Jacobs-Geosyntec)</t>
  </si>
  <si>
    <t>Negotiate with GCID to reduce required storage capacity to reconfigure reservoir east of the PG&amp;E corridor and avoid the need for the tunnel.  Discuss with PG&amp;E early in preliminary design</t>
  </si>
  <si>
    <t>Schedule delays due to obtaining permits.</t>
  </si>
  <si>
    <t>Current configuration requires PG&amp;E approval to construct tunnel beneath underground utility corridor. Maybe difficult to gain concurrence.</t>
  </si>
  <si>
    <t>Permitting 
Schedule</t>
  </si>
  <si>
    <t>226
(Jacobs-Geosyntec)</t>
  </si>
  <si>
    <t>To be addressed by Sites/Real Estate</t>
  </si>
  <si>
    <t>Unwilling seller could delay project and add cost</t>
  </si>
  <si>
    <t>Reservoir requires obtaining multiple lands from owners including one orchard.</t>
  </si>
  <si>
    <t>Real Estate
Cost
Schedule</t>
  </si>
  <si>
    <t>225
(Jacobs-Geosyntec)</t>
  </si>
  <si>
    <t>Look for opportunities to use excess cut for embankments, dam construction, roads; integration among consultant teams.</t>
  </si>
  <si>
    <t>Design
Planning</t>
  </si>
  <si>
    <t>May generate excess cost to haul away in case cuts/fills for project not balanced.</t>
  </si>
  <si>
    <t>Construction requires significant cut which generates excess material for disposal</t>
  </si>
  <si>
    <t>224
(Jacobs-Geosyntec)</t>
  </si>
  <si>
    <t>Conservatism in design. Cost of construction would increase.</t>
  </si>
  <si>
    <t>Adjacent stakeholder concerns, schedule delays, and cost insreases.</t>
  </si>
  <si>
    <t xml:space="preserve">Induced settlement of exisitng facilities. </t>
  </si>
  <si>
    <t>TRR Reservoir (East)</t>
  </si>
  <si>
    <t>Real Estate
Schedule
Cost</t>
  </si>
  <si>
    <t>223
(Jacobs-Geosyntec)</t>
  </si>
  <si>
    <t>Close agency coordination and design conservatism. Cost of construction would increase due to design conservatism.</t>
  </si>
  <si>
    <t>222
(Jacobs-Geosyntec)</t>
  </si>
  <si>
    <t xml:space="preserve">Reservoir requires obtaining multiple lands from owners including multiple orchards and different orchard owners. </t>
  </si>
  <si>
    <t>221
(Jacobs-Geosyntec)</t>
  </si>
  <si>
    <t>Optimize bridge and/or abutment design.</t>
  </si>
  <si>
    <t>Additional real estate temporary easement and/or more expensive construction techniques.</t>
  </si>
  <si>
    <t>Challlenge in getting heavy equipment in place on GCID canal to construct access bridge as designed</t>
  </si>
  <si>
    <t>Real Estate
Cost</t>
  </si>
  <si>
    <t>220
(Jacobs-Geosyntec)</t>
  </si>
  <si>
    <t>Attempt to reconfigure design or reduce the required release criteria to bring down the associated risks.</t>
  </si>
  <si>
    <t>Environmental and DSOD permitting challenges. Additional real estate impacts not yet accounted for. Higher costs. Downstream and immediately upstream stakeholder concerns about induced flooding and bank erosion.</t>
  </si>
  <si>
    <t>Funks Creek capacity to handle emergency spills</t>
  </si>
  <si>
    <t>Permitting
Cost
Real Estate
Schedule</t>
  </si>
  <si>
    <t>219
(Jacobs-Geosyntec)</t>
  </si>
  <si>
    <t>May impact schedule and cost during construction.</t>
  </si>
  <si>
    <t>Groundwater may be higher than anticipated.</t>
  </si>
  <si>
    <t>Schedule
Cost
Construction</t>
  </si>
  <si>
    <t>218 (Jacobs-Geosyntec)</t>
  </si>
  <si>
    <t>Develop a construction plan that is schedule resilient with information on the materials.</t>
  </si>
  <si>
    <t>Geotechnical Investigation
Planning</t>
  </si>
  <si>
    <t>Delays in schedule and increases in cost.</t>
  </si>
  <si>
    <t xml:space="preserve">Uncertain weather or existing TCCA facility operations impacts could shorten the annual construction window or result in difficult working conditions for the cofferdams and in-reservoir excavation when the reservoir is low. </t>
  </si>
  <si>
    <t>Funks Reservoir</t>
  </si>
  <si>
    <t>Schedule
Costs</t>
  </si>
  <si>
    <t>217
(Jacobs-Geosyntec)</t>
  </si>
  <si>
    <t xml:space="preserve">Drilling, sampling, testing, evaluation, and design to develop an appropriate design and construciton plan that is schedule resilient. </t>
  </si>
  <si>
    <t>Geotechnical Investigation
Design
Planning</t>
  </si>
  <si>
    <t>If adverse condition encountered during construction, these could significantly impact schedule - likely a 1-2 year delay of all in-reservoir work (e.g., pipelines).</t>
  </si>
  <si>
    <t xml:space="preserve">Two cofferdams within the reservoir are planned to facilitate construction of the Funks PGP and the TRR pipeline alignment. These are expected to be constructed within a short annual construction window when the reservoir is low. Unknown foundation conditions beneath planned cofferdams. </t>
  </si>
  <si>
    <t>216
(Jacobs-Geosyntec)</t>
  </si>
  <si>
    <t>Look at ways to isolate reservoir dredging operations from the main canal flow stream - use silt curtains, levees, timing of operations (when system shutdown in winter).  Early agreement with TCC on requirements/criteria.</t>
  </si>
  <si>
    <t>Increased water quality issue for downstream deliveries and may carry sediment that deposits in TCC downstream. Could result in schedule constraints.</t>
  </si>
  <si>
    <t>Removal of sediment from Funks may impact operation of TCC.</t>
  </si>
  <si>
    <t>Stakeholder Relationships
Schedule</t>
  </si>
  <si>
    <t>215
(Jacobs-Geosyntec)</t>
  </si>
  <si>
    <t>Sample and test material to identify character and potential for  drainage and contaminants.</t>
  </si>
  <si>
    <t>Environmental Characterization</t>
  </si>
  <si>
    <t>This would increase costs.</t>
  </si>
  <si>
    <t>Several hundred thousand cubic yards of sediment are planned to be removed from Funks Reservoir. These materials are intended to be reused as fill and/or for resotration of quarries or borrow areas on Site.  It is unkown whether or not the sediments contain any contaminates of concern (COCs) that may preclude their use as fill or restoration materials on Site. If COCs are present, the sediments will need to off-hauled to an appropriate containment site.</t>
  </si>
  <si>
    <t>214
(Jacobs-Geosyntec)</t>
  </si>
  <si>
    <t>213
(Jacobs-Dyok)</t>
  </si>
  <si>
    <t>212
Jacobs-Dyok)</t>
  </si>
  <si>
    <t>Close agency coordination, effective communication, early agency involvement in project reviews (including pre-payment of a portion of the fee to utilize their time), utilize consultants with proven experience in working with FERC on a day to day basis (office and field), and/or formally verify that project qualifies for two municaipal exemptions after EIS/CEQA document has been prepared.</t>
  </si>
  <si>
    <t>Schedule delays due to late receipt of license/exemption, potential contractor claims due to late receipt of design package approvals for construction.</t>
  </si>
  <si>
    <t>211
(Jacobs-Dyok)</t>
  </si>
  <si>
    <t xml:space="preserve">Include sizable budget item for the IFS. </t>
  </si>
  <si>
    <t>Large financial scuring positng due at end of Phase 1 study due to large number of projects in study.  For CAISO 50% of the IFS is at risk of project is withdrawn</t>
  </si>
  <si>
    <t>Large Interconnection Financial Security (IFS) Posting requried due to high cluster study participation.</t>
  </si>
  <si>
    <t>Pumping Generating Plants</t>
  </si>
  <si>
    <t>Cost Schedule</t>
  </si>
  <si>
    <t>210
(Jacobs-ZGlobal)</t>
  </si>
  <si>
    <t xml:space="preserve">Execute MOU and early funding with PG&amp;E to advance design and engineering of requred network upgrades.  </t>
  </si>
  <si>
    <t>Total or partial dealy in reaching full generation and pumpting operatoins.</t>
  </si>
  <si>
    <t>Potential delays in being released for full operation due to "time to construct" durations for network upgrades</t>
  </si>
  <si>
    <t>209
(Jacobs-ZGlobal)</t>
  </si>
  <si>
    <t>Little if anything can  be done with CAISO timeline.  Alternaive approach is to seek interconnection with WAPA.  WAPA study process is significanly less complex with much shortend timeline.</t>
  </si>
  <si>
    <t>Delays in study process may result in delay in finalizing Interconnection Agreement and ability to reach COD for Pumping and Generationg plants</t>
  </si>
  <si>
    <t>Potential delays in CAISO study process due to recent "Super Cluster" Issue and canceled 2022 submission window and risk of  2024 being canceled</t>
  </si>
  <si>
    <t>208 (Jacobs-ZGlobal)</t>
  </si>
  <si>
    <t>Delays in schedule and added cost</t>
  </si>
  <si>
    <t>Delays in procuring control &amp; instrumentation cable for transformers or breakers and relay protection devices.</t>
  </si>
  <si>
    <t>Electrical Substation</t>
  </si>
  <si>
    <t>207
(Jacobs-Vanderweil)</t>
  </si>
  <si>
    <t>Close coordination with transmission operator in pre-design.</t>
  </si>
  <si>
    <t>The substations will need approvals for Arrangement and Protective Relay Requirements to ensure that there are safe disconnect facilities for fault detection at the generators and faults on the PG&amp;E Power System. Design approval delays from PGE, may impact the schedule.</t>
  </si>
  <si>
    <t>206
(Jacobs-Vanderweil)</t>
  </si>
  <si>
    <t>Delay in procuring large equipment such as transformers or breakers</t>
  </si>
  <si>
    <t>205
(Jacobs-Vanderweil)</t>
  </si>
  <si>
    <t>Interconnection with PG&amp;E, as well as possible rework of some main line WAPA and PG&amp;E structures, will require line outages that may be limited to certain months of the year.</t>
  </si>
  <si>
    <t>Overhead Transmission Lines</t>
  </si>
  <si>
    <t>204
(Jacobs-Vanderweil)</t>
  </si>
  <si>
    <t>The transmission lines will need to interconnect with PGE existing lines, interconnection approval delays may impact schedule and may include unknown requirements</t>
  </si>
  <si>
    <t>203
(Jacobs-Vanderweil)</t>
  </si>
  <si>
    <t>Planning Contracting</t>
  </si>
  <si>
    <t>The transmission lines will need to cross the WAPA, TANC, and  PGE existing lines, approval delays may impact installation</t>
  </si>
  <si>
    <t>202
(Jacobs-Vanderweil)</t>
  </si>
  <si>
    <t>Evaluate Alternatives</t>
  </si>
  <si>
    <t>Delay in procuring large equipment such as poles, structures and conductors</t>
  </si>
  <si>
    <t>201
(Jacobs-Vanderweil)</t>
  </si>
  <si>
    <t xml:space="preserve">Pre-qualification, shed portion of liability to consultant(s). </t>
  </si>
  <si>
    <t>Encountering hard foundations (rock) west of GCID Canal.</t>
  </si>
  <si>
    <t>Funks/TRR Pipeline</t>
  </si>
  <si>
    <t>Dunnigan Pipeline</t>
  </si>
  <si>
    <t>Drilling program, engineering studies</t>
  </si>
  <si>
    <t>Evaluate stability under static and seismic loading; evaluate alternatives, including sloping intake replacement.</t>
  </si>
  <si>
    <t>Loss of reservoir control</t>
  </si>
  <si>
    <t>Stability of outlet works tower</t>
  </si>
  <si>
    <t>Rock fill and rip rap quantity available in reservoir ridges and other excavations for main dams and saddle dams, including impact of interbedded soft and hard rock layers..</t>
  </si>
  <si>
    <t>Drilling, piezometers, evaluate tunnel alternative.</t>
  </si>
  <si>
    <t>Drilling program and laboratory testing</t>
  </si>
  <si>
    <t>Impact to pump station operation</t>
  </si>
  <si>
    <t>Stability of downstream outlet tunnel portal</t>
  </si>
  <si>
    <t>Conduct site investigation between Holthouse Dam and existing Funks Dam to verify availability of construction material to supplement material from the removal of Funks Dam. (Investigation currently in planning stage by Reclamation.)</t>
  </si>
  <si>
    <t>Perform a market analysis as part of each cost estimate update to project market conditions and competition with other projects at the anticipated bid time. Perform market analysis of critical materials (steel, concrete, fabricated equipment, etc.) as part of each estimate. Package work with consideration to cost to avoid limiting bidder pool due to bonding limitations.</t>
  </si>
  <si>
    <t>Comprehensive evaluation of RCC and concrete-faced rockfill dam alternatives, ie., geotechnical evaluation of required material sources and suitable foundation conditions.</t>
  </si>
  <si>
    <t>Unsuitable foundation conditions, possible need for foundation piling at TRR PGP and Funks PGP.</t>
  </si>
  <si>
    <t xml:space="preserve">Investigate current proposed source and other suitable sources of sand and gravel in the project region on both east and west sides of the reservoir.  </t>
  </si>
  <si>
    <t>Large haul distance to sand and gravel pits currently identified for concrete aggregate and dam filter and drain material (up to 35 miles from site).</t>
  </si>
  <si>
    <t>HC</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</si>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</sst>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4" x14ac:knownFonts="1">
    <font>
      <sz val="11"/>
      <color theme="1"/>
      <name val="Calibri"/>
      <family val="2"/>
      <scheme val="minor"/>
    </font>
    <font>
      <sz val="11"/>
      <color theme="1"/>
      <name val="Arial"/>
      <family val="2"/>
    </font>
    <font>
      <b/>
      <sz val="11"/>
      <color theme="1"/>
      <name val="Calibri"/>
      <family val="2"/>
      <scheme val="minor"/>
    </font>
    <font>
      <sz val="11"/>
      <color rgb="FF92D050"/>
      <name val="Calibri"/>
      <family val="2"/>
      <scheme val="minor"/>
    </font>
    <font>
      <sz val="11"/>
      <color rgb="FF66FFFF"/>
      <name val="Calibri"/>
      <family val="2"/>
      <scheme val="minor"/>
    </font>
    <font>
      <b/>
      <sz val="11"/>
      <color theme="1"/>
      <name val="Arial"/>
      <family val="2"/>
    </font>
    <font>
      <b/>
      <sz val="11"/>
      <name val="Calibri"/>
      <family val="2"/>
      <scheme val="minor"/>
    </font>
    <font>
      <sz val="11"/>
      <color rgb="FFFF0000"/>
      <name val="Arial"/>
      <family val="2"/>
    </font>
    <font>
      <strike/>
      <sz val="11"/>
      <color rgb="FFFF0000"/>
      <name val="Arial"/>
      <family val="2"/>
    </font>
    <font>
      <sz val="11"/>
      <color theme="1"/>
      <name val="Calibri"/>
      <family val="2"/>
      <scheme val="minor"/>
    </font>
    <font>
      <i/>
      <sz val="11"/>
      <color theme="1"/>
      <name val="Arial"/>
      <family val="2"/>
    </font>
    <font>
      <sz val="11"/>
      <name val="Arial"/>
      <family val="2"/>
    </font>
    <font>
      <strike/>
      <sz val="11"/>
      <color theme="1"/>
      <name val="Arial"/>
      <family val="2"/>
    </font>
    <font>
      <sz val="9"/>
      <color indexed="81"/>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theme="6" tint="0.39997558519241921"/>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style="hair">
        <color auto="1"/>
      </right>
      <top style="hair">
        <color auto="1"/>
      </top>
      <bottom style="hair">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s>
  <cellStyleXfs count="2">
    <xf numFmtId="0" fontId="0" fillId="0" borderId="0"/>
    <xf numFmtId="0" fontId="9" fillId="0" borderId="0"/>
  </cellStyleXfs>
  <cellXfs count="70">
    <xf numFmtId="0" fontId="0" fillId="0" borderId="0" xfId="0"/>
    <xf numFmtId="0" fontId="1" fillId="0" borderId="0" xfId="0" applyFont="1" applyAlignment="1">
      <alignment horizontal="center" wrapText="1"/>
    </xf>
    <xf numFmtId="164" fontId="1" fillId="0" borderId="2" xfId="0" applyNumberFormat="1"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0" xfId="0" applyFont="1" applyAlignment="1">
      <alignment horizontal="left" vertical="center" wrapText="1"/>
    </xf>
    <xf numFmtId="0" fontId="1" fillId="0" borderId="2"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0" xfId="0" applyAlignment="1">
      <alignment horizontal="center"/>
    </xf>
    <xf numFmtId="0" fontId="3" fillId="0" borderId="0" xfId="0" applyFont="1" applyAlignment="1">
      <alignment horizontal="center"/>
    </xf>
    <xf numFmtId="0" fontId="4" fillId="0" borderId="8" xfId="0" applyFont="1" applyBorder="1" applyAlignment="1">
      <alignment horizontal="center"/>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6" fillId="0" borderId="8" xfId="0" applyFont="1" applyBorder="1" applyAlignment="1">
      <alignment horizontal="center"/>
    </xf>
    <xf numFmtId="0" fontId="1" fillId="0" borderId="0" xfId="0" applyFont="1" applyAlignment="1">
      <alignment vertical="center"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left" wrapText="1"/>
    </xf>
    <xf numFmtId="164" fontId="1" fillId="0" borderId="0" xfId="0" applyNumberFormat="1" applyFont="1" applyAlignment="1">
      <alignment horizontal="center" vertical="center" wrapText="1"/>
    </xf>
    <xf numFmtId="0" fontId="5" fillId="0" borderId="2" xfId="0" applyFont="1" applyBorder="1" applyAlignment="1">
      <alignment horizontal="center" wrapText="1"/>
    </xf>
    <xf numFmtId="0" fontId="5" fillId="0" borderId="2" xfId="0" applyFont="1" applyBorder="1" applyAlignment="1" applyProtection="1">
      <alignment horizontal="center" wrapText="1"/>
      <protection locked="0"/>
    </xf>
    <xf numFmtId="164" fontId="5" fillId="0" borderId="2" xfId="0" applyNumberFormat="1" applyFont="1" applyBorder="1" applyAlignment="1">
      <alignment horizontal="center" wrapText="1"/>
    </xf>
    <xf numFmtId="0" fontId="7" fillId="0" borderId="2" xfId="0" applyFont="1" applyBorder="1" applyAlignment="1" applyProtection="1">
      <alignment horizontal="center" vertical="center" wrapText="1"/>
      <protection locked="0"/>
    </xf>
    <xf numFmtId="0" fontId="7" fillId="0" borderId="2" xfId="0" applyFont="1" applyBorder="1" applyAlignment="1" applyProtection="1">
      <alignment horizontal="left" vertical="center" wrapText="1"/>
      <protection locked="0"/>
    </xf>
    <xf numFmtId="0" fontId="7" fillId="0" borderId="2" xfId="0" applyFont="1" applyBorder="1" applyAlignment="1">
      <alignment horizontal="center" vertical="center" wrapText="1"/>
    </xf>
    <xf numFmtId="0" fontId="7" fillId="0" borderId="7" xfId="0" applyFont="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5" fillId="0" borderId="1" xfId="0" applyFont="1" applyBorder="1" applyAlignment="1">
      <alignment horizontal="center" textRotation="90" wrapText="1"/>
    </xf>
    <xf numFmtId="0" fontId="2" fillId="0" borderId="7" xfId="0" applyFont="1" applyBorder="1" applyAlignment="1">
      <alignment horizontal="center" textRotation="90" wrapText="1"/>
    </xf>
    <xf numFmtId="0" fontId="2" fillId="0" borderId="1" xfId="0" applyFont="1" applyBorder="1" applyAlignment="1">
      <alignment horizontal="center" textRotation="90" wrapText="1"/>
    </xf>
    <xf numFmtId="0" fontId="2" fillId="0" borderId="6" xfId="0" applyFont="1" applyBorder="1" applyAlignment="1">
      <alignment horizontal="center" textRotation="90" wrapText="1"/>
    </xf>
    <xf numFmtId="0" fontId="5" fillId="0" borderId="6" xfId="0" applyFont="1" applyBorder="1" applyAlignment="1">
      <alignment horizontal="center" textRotation="90" wrapText="1"/>
    </xf>
    <xf numFmtId="0" fontId="5" fillId="0" borderId="7" xfId="0" applyFont="1" applyBorder="1" applyAlignment="1">
      <alignment horizontal="center" textRotation="90"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5"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5" fillId="0" borderId="1" xfId="0" applyFont="1" applyBorder="1" applyAlignment="1">
      <alignment horizontal="center" wrapText="1"/>
    </xf>
    <xf numFmtId="0" fontId="2" fillId="0" borderId="7" xfId="0" applyFont="1" applyBorder="1" applyAlignment="1">
      <alignment horizontal="center" wrapText="1"/>
    </xf>
    <xf numFmtId="0" fontId="1" fillId="0" borderId="0" xfId="0" applyFont="1" applyBorder="1" applyAlignment="1" applyProtection="1">
      <alignment horizontal="left" vertical="center" wrapText="1"/>
      <protection locked="0"/>
    </xf>
    <xf numFmtId="0" fontId="1" fillId="2" borderId="2" xfId="0" applyFont="1" applyFill="1" applyBorder="1" applyAlignment="1">
      <alignment horizontal="center" vertical="center" wrapText="1"/>
    </xf>
    <xf numFmtId="0" fontId="1" fillId="2" borderId="2" xfId="0" applyFont="1" applyFill="1" applyBorder="1" applyAlignment="1" applyProtection="1">
      <alignment horizontal="center" vertical="center" wrapText="1"/>
      <protection locked="0"/>
    </xf>
    <xf numFmtId="164" fontId="1" fillId="2" borderId="2" xfId="0" applyNumberFormat="1" applyFont="1" applyFill="1" applyBorder="1" applyAlignment="1" applyProtection="1">
      <alignment horizontal="center" vertical="center" wrapText="1"/>
      <protection locked="0"/>
    </xf>
    <xf numFmtId="0" fontId="10" fillId="2" borderId="2" xfId="0" applyFont="1" applyFill="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1" fillId="0" borderId="9" xfId="1" applyFont="1" applyBorder="1" applyAlignment="1">
      <alignment horizontal="left" vertical="center" wrapText="1"/>
    </xf>
    <xf numFmtId="0" fontId="11" fillId="0" borderId="10" xfId="1" applyFont="1" applyBorder="1" applyAlignment="1">
      <alignment horizontal="left" vertical="center" wrapText="1"/>
    </xf>
    <xf numFmtId="0" fontId="11" fillId="0" borderId="2" xfId="1" applyFont="1" applyBorder="1" applyAlignment="1">
      <alignment horizontal="left" vertical="center" wrapText="1"/>
    </xf>
    <xf numFmtId="0" fontId="12" fillId="3" borderId="2" xfId="0" applyFont="1" applyFill="1" applyBorder="1" applyAlignment="1">
      <alignment horizontal="center" vertical="center" wrapText="1"/>
    </xf>
    <xf numFmtId="0" fontId="12" fillId="3" borderId="2" xfId="0" applyFont="1" applyFill="1" applyBorder="1" applyAlignment="1" applyProtection="1">
      <alignment horizontal="center" vertical="center" wrapText="1"/>
      <protection locked="0"/>
    </xf>
    <xf numFmtId="164" fontId="12" fillId="3" borderId="2" xfId="0" applyNumberFormat="1" applyFont="1" applyFill="1" applyBorder="1" applyAlignment="1" applyProtection="1">
      <alignment horizontal="center" vertical="center" wrapText="1"/>
      <protection locked="0"/>
    </xf>
    <xf numFmtId="0" fontId="12" fillId="3" borderId="2" xfId="0" applyFont="1" applyFill="1" applyBorder="1" applyAlignment="1" applyProtection="1">
      <alignment horizontal="left" vertical="center" wrapText="1"/>
      <protection locked="0"/>
    </xf>
    <xf numFmtId="0" fontId="1" fillId="3" borderId="0" xfId="0" applyFont="1" applyFill="1" applyAlignment="1">
      <alignment wrapText="1"/>
    </xf>
    <xf numFmtId="0" fontId="1" fillId="4" borderId="0" xfId="0" applyFont="1" applyFill="1" applyAlignment="1">
      <alignment vertical="center" wrapText="1"/>
    </xf>
    <xf numFmtId="0" fontId="1" fillId="3" borderId="2" xfId="0" applyFont="1" applyFill="1" applyBorder="1" applyAlignment="1">
      <alignment horizontal="center" vertical="center" wrapText="1"/>
    </xf>
    <xf numFmtId="0" fontId="1" fillId="3" borderId="2" xfId="0" applyFont="1" applyFill="1" applyBorder="1" applyAlignment="1" applyProtection="1">
      <alignment horizontal="center" vertical="center" wrapText="1"/>
      <protection locked="0"/>
    </xf>
    <xf numFmtId="164" fontId="1" fillId="3" borderId="2" xfId="0" applyNumberFormat="1" applyFont="1" applyFill="1" applyBorder="1" applyAlignment="1" applyProtection="1">
      <alignment horizontal="center" vertical="center" wrapText="1"/>
      <protection locked="0"/>
    </xf>
    <xf numFmtId="0" fontId="1" fillId="3" borderId="2" xfId="0" applyFont="1" applyFill="1" applyBorder="1" applyAlignment="1" applyProtection="1">
      <alignment horizontal="left" vertical="center" wrapText="1"/>
      <protection locked="0"/>
    </xf>
    <xf numFmtId="0" fontId="1" fillId="4" borderId="2" xfId="0" applyFont="1" applyFill="1" applyBorder="1" applyAlignment="1">
      <alignment horizontal="center" vertical="center" wrapText="1"/>
    </xf>
    <xf numFmtId="0" fontId="1" fillId="4" borderId="2" xfId="0" applyFont="1" applyFill="1" applyBorder="1" applyAlignment="1" applyProtection="1">
      <alignment horizontal="center" vertical="center" wrapText="1"/>
      <protection locked="0"/>
    </xf>
    <xf numFmtId="164" fontId="1" fillId="4" borderId="2" xfId="0" applyNumberFormat="1" applyFont="1" applyFill="1" applyBorder="1" applyAlignment="1" applyProtection="1">
      <alignment horizontal="center" vertical="center" wrapText="1"/>
      <protection locked="0"/>
    </xf>
    <xf numFmtId="0" fontId="1" fillId="4" borderId="2" xfId="0" applyFont="1" applyFill="1" applyBorder="1" applyAlignment="1" applyProtection="1">
      <alignment horizontal="left" vertical="center" wrapText="1"/>
      <protection locked="0"/>
    </xf>
    <xf numFmtId="0" fontId="1" fillId="5" borderId="0" xfId="0" applyFont="1" applyFill="1" applyAlignment="1">
      <alignment vertical="center" wrapText="1"/>
    </xf>
    <xf numFmtId="0" fontId="1" fillId="3" borderId="0" xfId="0" applyFont="1" applyFill="1" applyAlignment="1">
      <alignment vertical="center" wrapText="1"/>
    </xf>
    <xf numFmtId="0" fontId="1" fillId="5" borderId="2" xfId="0" applyFont="1" applyFill="1" applyBorder="1" applyAlignment="1">
      <alignment horizontal="center" vertical="center" wrapText="1"/>
    </xf>
    <xf numFmtId="0" fontId="1" fillId="5" borderId="2" xfId="0" applyFont="1" applyFill="1" applyBorder="1" applyAlignment="1" applyProtection="1">
      <alignment horizontal="center" vertical="center" wrapText="1"/>
      <protection locked="0"/>
    </xf>
    <xf numFmtId="164" fontId="1" fillId="5" borderId="2" xfId="0" applyNumberFormat="1" applyFont="1" applyFill="1" applyBorder="1" applyAlignment="1" applyProtection="1">
      <alignment horizontal="center" vertical="center" wrapText="1"/>
      <protection locked="0"/>
    </xf>
    <xf numFmtId="0" fontId="1" fillId="5" borderId="2" xfId="0" applyFont="1" applyFill="1" applyBorder="1" applyAlignment="1" applyProtection="1">
      <alignment horizontal="left" vertical="center" wrapText="1"/>
      <protection locked="0"/>
    </xf>
    <xf numFmtId="0" fontId="7" fillId="4" borderId="2" xfId="0" applyFont="1" applyFill="1" applyBorder="1" applyAlignment="1" applyProtection="1">
      <alignment horizontal="left" vertical="center" wrapText="1"/>
      <protection locked="0"/>
    </xf>
  </cellXfs>
  <cellStyles count="2">
    <cellStyle name="Normal" xfId="0" builtinId="0"/>
    <cellStyle name="Normal 12" xfId="1" xr:uid="{3E1EEB7B-A5EA-46A4-9AE8-B1C5531CDEAD}"/>
  </cellStyles>
  <dxfs count="0"/>
  <tableStyles count="0" defaultTableStyle="TableStyleMedium2" defaultPivotStyle="PivotStyleLight16"/>
  <colors>
    <mruColors>
      <color rgb="FFFF993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5.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ecom.sharepoint.com/sites/Trial975/Shared%20Documents/0_Records%20in%20Progress/400_Technical/HR63%20Risk%20Workshop%20Spt/Risk%20Register%20Oct%2020%202021%20For%20Review/Copy%20of%20Sites%20Risk%20R3%2020171006%20-%20Co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Sites\SitesJPA\D3380600FeasibilityDesign\900_Working_Documents\928_Sites_Risk_Assessment\Sites%20Risk%20Register%20Compiled%2020171208_gsc_r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Sites\SitesJPA\D3380600FeasibilityDesign\900_Working_Documents\928_Sites_Risk_Assessment\Sites%20Risk%20Register%20Compiled%2020171208wmd%20edi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Sites\SitesJPA\D3380600FeasibilityDesign\900_Working_Documents\928_Sites_Risk_Assessment\Sites%20Risk%20Register%20Compiled%2020171208_zglob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Sites\SitesJPA\D3380600FeasibilityDesign\900_Working_Documents\928_Sites_Risk_Assessment\Sites%20Risk%20Register%20Compiled%20RGV%20revision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din\proj\Sites\SitesJPA\D3380600FeasibilityDesign\900_Working_Documents\928_Sites_Risk_Assessment\Copy%20of%20Sites%20Risk%20R3%2020171006%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Permitting"/>
      <sheetName val="Construction-General"/>
      <sheetName val="Borrow Areas"/>
      <sheetName val="Sites Reservoir"/>
      <sheetName val="Main Dams"/>
      <sheetName val="Saddle Dams"/>
      <sheetName val="Holthouse"/>
      <sheetName val="DelevanTRR"/>
      <sheetName val="TRR Reservoir"/>
      <sheetName val="Pumping Plants"/>
      <sheetName val="Intake"/>
      <sheetName val="System Operation"/>
      <sheetName val="O&amp;M"/>
      <sheetName val="Real Estate"/>
      <sheetName val="Political"/>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Lists"/>
    </sheetNames>
    <sheetDataSet>
      <sheetData sheetId="0"/>
      <sheetData sheetId="1">
        <row r="9">
          <cell r="D9" t="str">
            <v>H</v>
          </cell>
          <cell r="E9">
            <v>4</v>
          </cell>
          <cell r="G9" t="str">
            <v>H</v>
          </cell>
          <cell r="H9">
            <v>8</v>
          </cell>
        </row>
        <row r="10">
          <cell r="D10" t="str">
            <v>L</v>
          </cell>
          <cell r="E10">
            <v>2</v>
          </cell>
          <cell r="G10" t="str">
            <v>L</v>
          </cell>
          <cell r="H10">
            <v>2</v>
          </cell>
        </row>
        <row r="11">
          <cell r="D11" t="str">
            <v>M</v>
          </cell>
          <cell r="E11">
            <v>3</v>
          </cell>
          <cell r="G11" t="str">
            <v>M</v>
          </cell>
          <cell r="H11">
            <v>4</v>
          </cell>
        </row>
        <row r="12">
          <cell r="D12" t="str">
            <v>VH</v>
          </cell>
          <cell r="E12">
            <v>5</v>
          </cell>
          <cell r="G12" t="str">
            <v>VH</v>
          </cell>
          <cell r="H12">
            <v>16</v>
          </cell>
        </row>
        <row r="13">
          <cell r="D13" t="str">
            <v>VL</v>
          </cell>
          <cell r="E13">
            <v>1</v>
          </cell>
          <cell r="G13" t="str">
            <v>VL</v>
          </cell>
          <cell r="H13">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Lists"/>
    </sheetNames>
    <sheetDataSet>
      <sheetData sheetId="0"/>
      <sheetData sheetId="1">
        <row r="9">
          <cell r="D9" t="str">
            <v>H</v>
          </cell>
          <cell r="E9">
            <v>4</v>
          </cell>
          <cell r="G9" t="str">
            <v>H</v>
          </cell>
          <cell r="H9">
            <v>8</v>
          </cell>
        </row>
        <row r="10">
          <cell r="D10" t="str">
            <v>L</v>
          </cell>
          <cell r="E10">
            <v>2</v>
          </cell>
          <cell r="G10" t="str">
            <v>L</v>
          </cell>
          <cell r="H10">
            <v>2</v>
          </cell>
        </row>
        <row r="11">
          <cell r="D11" t="str">
            <v>M</v>
          </cell>
          <cell r="E11">
            <v>3</v>
          </cell>
          <cell r="G11" t="str">
            <v>M</v>
          </cell>
          <cell r="H11">
            <v>4</v>
          </cell>
        </row>
        <row r="12">
          <cell r="D12" t="str">
            <v>VH</v>
          </cell>
          <cell r="E12">
            <v>5</v>
          </cell>
          <cell r="G12" t="str">
            <v>VH</v>
          </cell>
          <cell r="H12">
            <v>16</v>
          </cell>
        </row>
        <row r="13">
          <cell r="D13" t="str">
            <v>VL</v>
          </cell>
          <cell r="E13">
            <v>1</v>
          </cell>
          <cell r="G13" t="str">
            <v>VL</v>
          </cell>
          <cell r="H13">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Lists"/>
    </sheetNames>
    <sheetDataSet>
      <sheetData sheetId="0"/>
      <sheetData sheetId="1">
        <row r="9">
          <cell r="D9" t="str">
            <v>H</v>
          </cell>
          <cell r="E9">
            <v>4</v>
          </cell>
          <cell r="G9" t="str">
            <v>H</v>
          </cell>
          <cell r="H9">
            <v>8</v>
          </cell>
        </row>
        <row r="10">
          <cell r="D10" t="str">
            <v>L</v>
          </cell>
          <cell r="E10">
            <v>2</v>
          </cell>
          <cell r="G10" t="str">
            <v>L</v>
          </cell>
          <cell r="H10">
            <v>2</v>
          </cell>
        </row>
        <row r="11">
          <cell r="D11" t="str">
            <v>M</v>
          </cell>
          <cell r="E11">
            <v>3</v>
          </cell>
          <cell r="G11" t="str">
            <v>M</v>
          </cell>
          <cell r="H11">
            <v>4</v>
          </cell>
        </row>
        <row r="12">
          <cell r="D12" t="str">
            <v>VH</v>
          </cell>
          <cell r="E12">
            <v>5</v>
          </cell>
          <cell r="G12" t="str">
            <v>VH</v>
          </cell>
          <cell r="H12">
            <v>16</v>
          </cell>
        </row>
        <row r="13">
          <cell r="D13" t="str">
            <v>VL</v>
          </cell>
          <cell r="E13">
            <v>1</v>
          </cell>
          <cell r="G13" t="str">
            <v>VL</v>
          </cell>
          <cell r="H13">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Lists"/>
    </sheetNames>
    <sheetDataSet>
      <sheetData sheetId="0" refreshError="1"/>
      <sheetData sheetId="1" refreshError="1">
        <row r="9">
          <cell r="D9" t="str">
            <v>H</v>
          </cell>
          <cell r="E9">
            <v>4</v>
          </cell>
          <cell r="G9" t="str">
            <v>H</v>
          </cell>
          <cell r="H9">
            <v>8</v>
          </cell>
        </row>
        <row r="10">
          <cell r="D10" t="str">
            <v>L</v>
          </cell>
          <cell r="E10">
            <v>2</v>
          </cell>
          <cell r="G10" t="str">
            <v>L</v>
          </cell>
          <cell r="H10">
            <v>2</v>
          </cell>
        </row>
        <row r="11">
          <cell r="D11" t="str">
            <v>M</v>
          </cell>
          <cell r="E11">
            <v>3</v>
          </cell>
          <cell r="G11" t="str">
            <v>M</v>
          </cell>
          <cell r="H11">
            <v>4</v>
          </cell>
        </row>
        <row r="12">
          <cell r="D12" t="str">
            <v>VH</v>
          </cell>
          <cell r="E12">
            <v>5</v>
          </cell>
          <cell r="G12" t="str">
            <v>VH</v>
          </cell>
          <cell r="H12">
            <v>16</v>
          </cell>
        </row>
        <row r="13">
          <cell r="D13" t="str">
            <v>VL</v>
          </cell>
          <cell r="E13">
            <v>1</v>
          </cell>
          <cell r="G13" t="str">
            <v>VL</v>
          </cell>
          <cell r="H13">
            <v>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Permitting"/>
      <sheetName val="Construction-General"/>
      <sheetName val="Borrow Areas"/>
      <sheetName val="Sites Reservoir"/>
      <sheetName val="Main Dams"/>
      <sheetName val="Saddle Dams"/>
      <sheetName val="Holthouse"/>
      <sheetName val="DelevanTRR"/>
      <sheetName val="TRR Reservoir"/>
      <sheetName val="Pumping Plants"/>
      <sheetName val="Intake"/>
      <sheetName val="System Operation"/>
      <sheetName val="O&amp;M"/>
      <sheetName val="Real Estate"/>
      <sheetName val="Political"/>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3">
          <cell r="D3" t="str">
            <v>VH</v>
          </cell>
        </row>
        <row r="4">
          <cell r="D4" t="str">
            <v>H</v>
          </cell>
        </row>
        <row r="5">
          <cell r="D5" t="str">
            <v>M</v>
          </cell>
        </row>
        <row r="6">
          <cell r="D6" t="str">
            <v>L</v>
          </cell>
        </row>
        <row r="7">
          <cell r="D7" t="str">
            <v>VL</v>
          </cell>
        </row>
      </sheetData>
    </sheetDataSet>
  </externalBook>
</externalLink>
</file>

<file path=xl/persons/person.xml><?xml version="1.0" encoding="utf-8"?>
<personList xmlns="http://schemas.microsoft.com/office/spreadsheetml/2018/threadedcomments" xmlns:x="http://schemas.openxmlformats.org/spreadsheetml/2006/main">
  <person displayName="Zarchi, Idit" id="{DA66B382-5F44-4BAE-B69A-DFCEE60C4ADC}" userId="S::Idit.Zarchi@aecom.com::54ae62f0-837a-49c9-8ce7-d9a6a0f42758" providerId="AD"/>
  <person displayName="Michael, Howard" id="{9B79CDFB-7CB2-4659-A5F1-275519974297}" userId="S::howard.michael@aecom.com::ee81c04c-e9bf-4282-8829-67249ccd247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95" dT="2021-11-09T19:00:10.44" personId="{DA66B382-5F44-4BAE-B69A-DFCEE60C4ADC}" id="{FE6CF8F5-3A6A-4C7A-BDEF-6962E60A4D40}">
    <text>This is a copy from the cell above - suggest deleting and adding something similar to what I added</text>
  </threadedComment>
  <threadedComment ref="C155" dT="2021-11-11T04:54:26.08" personId="{9B79CDFB-7CB2-4659-A5F1-275519974297}" id="{54ED0196-D618-422E-AA3C-A2E04D2CF43C}">
    <text>This is not a Category and probably should be</text>
  </threadedComment>
</ThreadedComments>
</file>

<file path=xl/threadedComments/threadedComment2.xml><?xml version="1.0" encoding="utf-8"?>
<ThreadedComments xmlns="http://schemas.microsoft.com/office/spreadsheetml/2018/threadedcomments" xmlns:x="http://schemas.openxmlformats.org/spreadsheetml/2006/main">
  <threadedComment ref="K52" dT="2021-11-09T19:00:10.44" personId="{DA66B382-5F44-4BAE-B69A-DFCEE60C4ADC}" id="{262B868D-48EF-40F2-807B-ADE0C2DBE14D}">
    <text>This is a copy from the cell above - suggest deleting and adding something similar to what I added</text>
  </threadedComment>
  <threadedComment ref="C84" dT="2021-11-11T04:54:26.08" personId="{9B79CDFB-7CB2-4659-A5F1-275519974297}" id="{6322FE75-18B8-4118-9D28-DFEAAED3C753}">
    <text>This is not a Category and probably should be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95"/>
  <sheetViews>
    <sheetView tabSelected="1" zoomScale="55" zoomScaleNormal="55" zoomScaleSheetLayoutView="55" zoomScalePageLayoutView="85" workbookViewId="0">
      <pane ySplit="3" topLeftCell="A4" activePane="bottomLeft" state="frozen"/>
      <selection pane="bottomLeft" activeCell="E194" sqref="E194"/>
    </sheetView>
  </sheetViews>
  <sheetFormatPr defaultColWidth="9.21875" defaultRowHeight="13.8" x14ac:dyDescent="0.25"/>
  <cols>
    <col min="1" max="1" width="12.21875" style="14" customWidth="1"/>
    <col min="2" max="2" width="7.21875" style="14" customWidth="1"/>
    <col min="3" max="3" width="19.77734375" style="15" customWidth="1"/>
    <col min="4" max="4" width="14" style="1" customWidth="1"/>
    <col min="5" max="5" width="43.77734375" style="4" customWidth="1"/>
    <col min="6" max="6" width="46.77734375" style="4" customWidth="1"/>
    <col min="7" max="7" width="8.77734375" style="14" customWidth="1"/>
    <col min="8" max="8" width="8.5546875" style="14" customWidth="1"/>
    <col min="9" max="9" width="8.44140625" style="14" customWidth="1"/>
    <col min="10" max="10" width="15.21875" style="14" customWidth="1"/>
    <col min="11" max="11" width="69.44140625" style="16" customWidth="1"/>
    <col min="12" max="12" width="15.77734375" style="15" customWidth="1"/>
    <col min="13" max="13" width="15" style="17" customWidth="1"/>
    <col min="14" max="15" width="4.77734375" style="14" customWidth="1"/>
    <col min="16" max="16" width="8.77734375" style="14" customWidth="1"/>
    <col min="17" max="17" width="13.21875" style="14" customWidth="1"/>
    <col min="18" max="16384" width="9.21875" style="14"/>
  </cols>
  <sheetData>
    <row r="1" spans="1:17" s="1" customFormat="1" ht="28.2" x14ac:dyDescent="0.3">
      <c r="A1" s="27" t="s">
        <v>0</v>
      </c>
      <c r="B1" s="27" t="s">
        <v>401</v>
      </c>
      <c r="C1" s="27" t="s">
        <v>1</v>
      </c>
      <c r="D1" s="29" t="s">
        <v>2</v>
      </c>
      <c r="E1" s="18" t="s">
        <v>3</v>
      </c>
      <c r="F1" s="18" t="s">
        <v>4</v>
      </c>
      <c r="G1" s="33" t="s">
        <v>5</v>
      </c>
      <c r="H1" s="36"/>
      <c r="I1" s="37"/>
      <c r="J1" s="33" t="s">
        <v>6</v>
      </c>
      <c r="K1" s="36"/>
      <c r="L1" s="36"/>
      <c r="M1" s="37"/>
      <c r="N1" s="33" t="s">
        <v>7</v>
      </c>
      <c r="O1" s="34"/>
      <c r="P1" s="35"/>
      <c r="Q1" s="18" t="s">
        <v>8</v>
      </c>
    </row>
    <row r="2" spans="1:17" s="1" customFormat="1" ht="24.6" customHeight="1" x14ac:dyDescent="0.3">
      <c r="A2" s="31"/>
      <c r="B2" s="31"/>
      <c r="C2" s="31"/>
      <c r="D2" s="30"/>
      <c r="E2" s="38" t="s">
        <v>9</v>
      </c>
      <c r="F2" s="38" t="s">
        <v>10</v>
      </c>
      <c r="G2" s="27" t="s">
        <v>11</v>
      </c>
      <c r="H2" s="27" t="s">
        <v>12</v>
      </c>
      <c r="I2" s="27" t="s">
        <v>13</v>
      </c>
      <c r="J2" s="33" t="s">
        <v>14</v>
      </c>
      <c r="K2" s="36"/>
      <c r="L2" s="36"/>
      <c r="M2" s="37"/>
      <c r="N2" s="27" t="s">
        <v>15</v>
      </c>
      <c r="O2" s="27" t="s">
        <v>16</v>
      </c>
      <c r="P2" s="27" t="s">
        <v>17</v>
      </c>
      <c r="Q2" s="27" t="s">
        <v>18</v>
      </c>
    </row>
    <row r="3" spans="1:17" s="1" customFormat="1" ht="155.55000000000001" customHeight="1" x14ac:dyDescent="0.25">
      <c r="A3" s="32"/>
      <c r="B3" s="32"/>
      <c r="C3" s="32"/>
      <c r="D3" s="28"/>
      <c r="E3" s="39"/>
      <c r="F3" s="39"/>
      <c r="G3" s="28"/>
      <c r="H3" s="28"/>
      <c r="I3" s="28"/>
      <c r="J3" s="19" t="s">
        <v>19</v>
      </c>
      <c r="K3" s="18" t="s">
        <v>20</v>
      </c>
      <c r="L3" s="18" t="s">
        <v>21</v>
      </c>
      <c r="M3" s="20" t="s">
        <v>22</v>
      </c>
      <c r="N3" s="28"/>
      <c r="O3" s="28"/>
      <c r="P3" s="28"/>
      <c r="Q3" s="28"/>
    </row>
    <row r="4" spans="1:17" s="13" customFormat="1" ht="69" x14ac:dyDescent="0.3">
      <c r="A4" s="11">
        <v>1</v>
      </c>
      <c r="B4" s="11" t="s">
        <v>402</v>
      </c>
      <c r="C4" s="11" t="s">
        <v>140</v>
      </c>
      <c r="D4" s="11" t="s">
        <v>140</v>
      </c>
      <c r="E4" s="5" t="s">
        <v>190</v>
      </c>
      <c r="F4" s="5" t="s">
        <v>191</v>
      </c>
      <c r="G4" s="11" t="s">
        <v>27</v>
      </c>
      <c r="H4" s="11" t="s">
        <v>27</v>
      </c>
      <c r="I4" s="10">
        <f>IF(OR($G4="",$H4=""),"",VLOOKUP($G4,'HR Lists'!$D$9:$E$13,2)*VLOOKUP($H4,'HR Lists'!$G$9:$H$13,2))</f>
        <v>80</v>
      </c>
      <c r="J4" s="11" t="s">
        <v>192</v>
      </c>
      <c r="K4" s="5" t="s">
        <v>193</v>
      </c>
      <c r="L4" s="11"/>
      <c r="M4" s="2"/>
      <c r="N4" s="11" t="s">
        <v>29</v>
      </c>
      <c r="O4" s="11" t="s">
        <v>29</v>
      </c>
      <c r="P4" s="10">
        <f>IF(OR($N4="",$O4=""),"",VLOOKUP($N4,'HR Lists'!$D$9:$E$13,2)*VLOOKUP($O4,'HR Lists'!$G$9:$H$13,2))</f>
        <v>12</v>
      </c>
      <c r="Q4" s="10">
        <f>IF(OR($I4="",$P4=""),"",$I4-$P4)</f>
        <v>68</v>
      </c>
    </row>
    <row r="5" spans="1:17" s="13" customFormat="1" ht="69" x14ac:dyDescent="0.3">
      <c r="A5" s="11">
        <v>1</v>
      </c>
      <c r="B5" s="11" t="s">
        <v>545</v>
      </c>
      <c r="C5" s="66" t="s">
        <v>140</v>
      </c>
      <c r="D5" s="66" t="s">
        <v>140</v>
      </c>
      <c r="E5" s="68" t="s">
        <v>190</v>
      </c>
      <c r="F5" s="68" t="s">
        <v>191</v>
      </c>
      <c r="G5" s="66" t="s">
        <v>27</v>
      </c>
      <c r="H5" s="66" t="s">
        <v>27</v>
      </c>
      <c r="I5" s="65">
        <v>80</v>
      </c>
      <c r="J5" s="66" t="s">
        <v>192</v>
      </c>
      <c r="K5" s="68" t="s">
        <v>193</v>
      </c>
      <c r="L5" s="66"/>
      <c r="M5" s="67"/>
      <c r="N5" s="66" t="s">
        <v>29</v>
      </c>
      <c r="O5" s="66" t="s">
        <v>29</v>
      </c>
      <c r="P5" s="65">
        <v>12</v>
      </c>
      <c r="Q5" s="65">
        <v>68</v>
      </c>
    </row>
    <row r="6" spans="1:17" s="13" customFormat="1" ht="179.4" x14ac:dyDescent="0.3">
      <c r="A6" s="11">
        <v>2</v>
      </c>
      <c r="B6" s="11" t="s">
        <v>402</v>
      </c>
      <c r="C6" s="11" t="s">
        <v>140</v>
      </c>
      <c r="D6" s="11" t="s">
        <v>140</v>
      </c>
      <c r="E6" s="5" t="s">
        <v>194</v>
      </c>
      <c r="F6" s="5" t="s">
        <v>195</v>
      </c>
      <c r="G6" s="11" t="s">
        <v>27</v>
      </c>
      <c r="H6" s="11" t="s">
        <v>27</v>
      </c>
      <c r="I6" s="10">
        <f>IF(OR($G6="",$H6=""),"",VLOOKUP($G6,'HR Lists'!$D$9:$E$13,2)*VLOOKUP($H6,'HR Lists'!$G$9:$H$13,2))</f>
        <v>80</v>
      </c>
      <c r="J6" s="11"/>
      <c r="K6" s="5" t="s">
        <v>196</v>
      </c>
      <c r="L6" s="11"/>
      <c r="M6" s="2"/>
      <c r="N6" s="11" t="s">
        <v>29</v>
      </c>
      <c r="O6" s="11" t="s">
        <v>29</v>
      </c>
      <c r="P6" s="10">
        <f>IF(OR($N6="",$O6=""),"",VLOOKUP($N6,'HR Lists'!$D$9:$E$13,2)*VLOOKUP($O6,'HR Lists'!$G$9:$H$13,2))</f>
        <v>12</v>
      </c>
      <c r="Q6" s="10">
        <f>IF(OR($I6="",$P6=""),"",$I6-$P6)</f>
        <v>68</v>
      </c>
    </row>
    <row r="7" spans="1:17" s="13" customFormat="1" ht="179.4" x14ac:dyDescent="0.3">
      <c r="A7" s="11">
        <v>2</v>
      </c>
      <c r="B7" s="11" t="s">
        <v>545</v>
      </c>
      <c r="C7" s="11" t="s">
        <v>140</v>
      </c>
      <c r="D7" s="11" t="s">
        <v>140</v>
      </c>
      <c r="E7" s="5" t="s">
        <v>194</v>
      </c>
      <c r="F7" s="5" t="s">
        <v>195</v>
      </c>
      <c r="G7" s="11" t="s">
        <v>27</v>
      </c>
      <c r="H7" s="11" t="s">
        <v>27</v>
      </c>
      <c r="I7" s="10">
        <v>80</v>
      </c>
      <c r="J7" s="11"/>
      <c r="K7" s="5" t="s">
        <v>196</v>
      </c>
      <c r="L7" s="11"/>
      <c r="M7" s="2"/>
      <c r="N7" s="11" t="s">
        <v>29</v>
      </c>
      <c r="O7" s="11" t="s">
        <v>29</v>
      </c>
      <c r="P7" s="10">
        <v>12</v>
      </c>
      <c r="Q7" s="10">
        <v>68</v>
      </c>
    </row>
    <row r="8" spans="1:17" s="13" customFormat="1" ht="124.2" x14ac:dyDescent="0.3">
      <c r="A8" s="11">
        <v>3</v>
      </c>
      <c r="B8" s="11" t="s">
        <v>402</v>
      </c>
      <c r="C8" s="11" t="s">
        <v>140</v>
      </c>
      <c r="D8" s="11" t="s">
        <v>140</v>
      </c>
      <c r="E8" s="5" t="s">
        <v>197</v>
      </c>
      <c r="F8" s="5" t="s">
        <v>198</v>
      </c>
      <c r="G8" s="11" t="s">
        <v>27</v>
      </c>
      <c r="H8" s="11" t="s">
        <v>27</v>
      </c>
      <c r="I8" s="10">
        <f>IF(OR($G8="",$H8=""),"",VLOOKUP($G8,'HR Lists'!$D$9:$E$13,2)*VLOOKUP($H8,'HR Lists'!$G$9:$H$13,2))</f>
        <v>80</v>
      </c>
      <c r="J8" s="11" t="s">
        <v>199</v>
      </c>
      <c r="K8" s="5" t="s">
        <v>200</v>
      </c>
      <c r="L8" s="11"/>
      <c r="M8" s="2"/>
      <c r="N8" s="11" t="s">
        <v>29</v>
      </c>
      <c r="O8" s="11" t="s">
        <v>29</v>
      </c>
      <c r="P8" s="10">
        <f>IF(OR($N8="",$O8=""),"",VLOOKUP($N8,'HR Lists'!$D$9:$E$13,2)*VLOOKUP($O8,'HR Lists'!$G$9:$H$13,2))</f>
        <v>12</v>
      </c>
      <c r="Q8" s="10">
        <f>IF(OR($I8="",$P8=""),"",$I8-$P8)</f>
        <v>68</v>
      </c>
    </row>
    <row r="9" spans="1:17" s="13" customFormat="1" ht="124.2" x14ac:dyDescent="0.3">
      <c r="A9" s="11">
        <v>3</v>
      </c>
      <c r="B9" s="11" t="s">
        <v>545</v>
      </c>
      <c r="C9" s="11" t="s">
        <v>140</v>
      </c>
      <c r="D9" s="11" t="s">
        <v>140</v>
      </c>
      <c r="E9" s="5" t="s">
        <v>197</v>
      </c>
      <c r="F9" s="5" t="s">
        <v>198</v>
      </c>
      <c r="G9" s="11" t="s">
        <v>27</v>
      </c>
      <c r="H9" s="11" t="s">
        <v>27</v>
      </c>
      <c r="I9" s="10">
        <v>80</v>
      </c>
      <c r="J9" s="11" t="s">
        <v>199</v>
      </c>
      <c r="K9" s="5" t="s">
        <v>200</v>
      </c>
      <c r="L9" s="11"/>
      <c r="M9" s="2"/>
      <c r="N9" s="11" t="s">
        <v>29</v>
      </c>
      <c r="O9" s="11" t="s">
        <v>29</v>
      </c>
      <c r="P9" s="10">
        <v>12</v>
      </c>
      <c r="Q9" s="10">
        <v>68</v>
      </c>
    </row>
    <row r="10" spans="1:17" s="13" customFormat="1" ht="82.8" x14ac:dyDescent="0.3">
      <c r="A10" s="11">
        <v>4</v>
      </c>
      <c r="B10" s="11" t="s">
        <v>402</v>
      </c>
      <c r="C10" s="11" t="s">
        <v>23</v>
      </c>
      <c r="D10" s="26" t="s">
        <v>24</v>
      </c>
      <c r="E10" s="5" t="s">
        <v>25</v>
      </c>
      <c r="F10" s="5" t="s">
        <v>26</v>
      </c>
      <c r="G10" s="11" t="s">
        <v>27</v>
      </c>
      <c r="H10" s="11" t="s">
        <v>27</v>
      </c>
      <c r="I10" s="10">
        <f>IF(OR($G10="",$H10=""),"",VLOOKUP($G10,'HR Lists'!$D$9:$E$13,2)*VLOOKUP($H10,'HR Lists'!$G$9:$H$13,2))</f>
        <v>80</v>
      </c>
      <c r="J10" s="11" t="s">
        <v>28</v>
      </c>
      <c r="K10" s="5" t="s">
        <v>393</v>
      </c>
      <c r="L10" s="11"/>
      <c r="M10" s="2"/>
      <c r="N10" s="11" t="s">
        <v>29</v>
      </c>
      <c r="O10" s="11" t="s">
        <v>29</v>
      </c>
      <c r="P10" s="10">
        <f>IF(OR($N10="",$O10=""),"",VLOOKUP($N10,'HR Lists'!$D$9:$E$13,2)*VLOOKUP($O10,'HR Lists'!$G$9:$H$13,2))</f>
        <v>12</v>
      </c>
      <c r="Q10" s="10">
        <f>IF(OR($I10="",$P10=""),"",$I10-$P10)</f>
        <v>68</v>
      </c>
    </row>
    <row r="11" spans="1:17" s="13" customFormat="1" ht="55.2" x14ac:dyDescent="0.3">
      <c r="A11" s="11">
        <v>4</v>
      </c>
      <c r="B11" s="11" t="s">
        <v>545</v>
      </c>
      <c r="C11" s="11" t="s">
        <v>23</v>
      </c>
      <c r="D11" s="26" t="s">
        <v>24</v>
      </c>
      <c r="E11" s="5" t="s">
        <v>544</v>
      </c>
      <c r="F11" s="5" t="s">
        <v>26</v>
      </c>
      <c r="G11" s="11" t="s">
        <v>27</v>
      </c>
      <c r="H11" s="11" t="s">
        <v>27</v>
      </c>
      <c r="I11" s="10">
        <v>80</v>
      </c>
      <c r="J11" s="11" t="s">
        <v>28</v>
      </c>
      <c r="K11" s="5" t="s">
        <v>543</v>
      </c>
      <c r="L11" s="11"/>
      <c r="M11" s="2"/>
      <c r="N11" s="11" t="s">
        <v>29</v>
      </c>
      <c r="O11" s="11" t="s">
        <v>29</v>
      </c>
      <c r="P11" s="10">
        <v>12</v>
      </c>
      <c r="Q11" s="10">
        <v>68</v>
      </c>
    </row>
    <row r="12" spans="1:17" s="13" customFormat="1" ht="111.45" customHeight="1" x14ac:dyDescent="0.3">
      <c r="A12" s="11">
        <v>5</v>
      </c>
      <c r="B12" s="11" t="s">
        <v>402</v>
      </c>
      <c r="C12" s="11" t="s">
        <v>246</v>
      </c>
      <c r="D12" s="11" t="s">
        <v>238</v>
      </c>
      <c r="E12" s="5" t="s">
        <v>247</v>
      </c>
      <c r="F12" s="5" t="s">
        <v>248</v>
      </c>
      <c r="G12" s="11" t="s">
        <v>27</v>
      </c>
      <c r="H12" s="11" t="s">
        <v>27</v>
      </c>
      <c r="I12" s="10">
        <f>IF(OR($G12="",$H12=""),"",VLOOKUP($G12,'HR Lists'!$D$9:$E$13,2)*VLOOKUP($H12,'HR Lists'!$G$9:$H$13,2))</f>
        <v>80</v>
      </c>
      <c r="J12" s="11" t="s">
        <v>36</v>
      </c>
      <c r="K12" s="5" t="s">
        <v>249</v>
      </c>
      <c r="L12" s="11"/>
      <c r="M12" s="2">
        <v>125000</v>
      </c>
      <c r="N12" s="11" t="s">
        <v>32</v>
      </c>
      <c r="O12" s="11" t="s">
        <v>32</v>
      </c>
      <c r="P12" s="10">
        <f>IF(OR($N12="",$O12=""),"",VLOOKUP($N12,'HR Lists'!$D$9:$E$13,2)*VLOOKUP($O12,'HR Lists'!$G$9:$H$13,2))</f>
        <v>4</v>
      </c>
      <c r="Q12" s="10">
        <f>IF(OR($I12="",$P12=""),"",$I12-$P12)</f>
        <v>76</v>
      </c>
    </row>
    <row r="13" spans="1:17" s="13" customFormat="1" ht="111.45" customHeight="1" x14ac:dyDescent="0.3">
      <c r="A13" s="60">
        <v>5</v>
      </c>
      <c r="B13" s="60" t="s">
        <v>545</v>
      </c>
      <c r="C13" s="60" t="s">
        <v>246</v>
      </c>
      <c r="D13" s="60" t="s">
        <v>238</v>
      </c>
      <c r="E13" s="62" t="s">
        <v>247</v>
      </c>
      <c r="F13" s="62" t="s">
        <v>542</v>
      </c>
      <c r="G13" s="60" t="s">
        <v>27</v>
      </c>
      <c r="H13" s="60" t="s">
        <v>27</v>
      </c>
      <c r="I13" s="59">
        <v>80</v>
      </c>
      <c r="J13" s="60" t="s">
        <v>36</v>
      </c>
      <c r="K13" s="62" t="s">
        <v>249</v>
      </c>
      <c r="L13" s="60"/>
      <c r="M13" s="61">
        <v>125000</v>
      </c>
      <c r="N13" s="60" t="s">
        <v>32</v>
      </c>
      <c r="O13" s="60" t="s">
        <v>32</v>
      </c>
      <c r="P13" s="59">
        <v>4</v>
      </c>
      <c r="Q13" s="59">
        <v>76</v>
      </c>
    </row>
    <row r="14" spans="1:17" s="13" customFormat="1" ht="27.6" x14ac:dyDescent="0.3">
      <c r="A14" s="11">
        <v>6</v>
      </c>
      <c r="B14" s="11" t="s">
        <v>402</v>
      </c>
      <c r="C14" s="11"/>
      <c r="D14" s="11" t="s">
        <v>296</v>
      </c>
      <c r="E14" s="5" t="s">
        <v>297</v>
      </c>
      <c r="F14" s="5" t="s">
        <v>298</v>
      </c>
      <c r="G14" s="11" t="s">
        <v>27</v>
      </c>
      <c r="H14" s="11" t="s">
        <v>27</v>
      </c>
      <c r="I14" s="10">
        <f>IF(OR($G14="",$H14=""),"",VLOOKUP($G14,'HR Lists'!$D$9:$E$13,2)*VLOOKUP($H14,'HR Lists'!$G$9:$H$13,2))</f>
        <v>80</v>
      </c>
      <c r="J14" s="11" t="s">
        <v>299</v>
      </c>
      <c r="K14" s="5" t="s">
        <v>300</v>
      </c>
      <c r="L14" s="11"/>
      <c r="M14" s="2">
        <v>2000000</v>
      </c>
      <c r="N14" s="11" t="s">
        <v>35</v>
      </c>
      <c r="O14" s="11" t="s">
        <v>29</v>
      </c>
      <c r="P14" s="10">
        <f>IF(OR($N14="",$O14=""),"",VLOOKUP($N14,'HR Lists'!$D$9:$E$13,2)*VLOOKUP($O14,'HR Lists'!$G$9:$H$13,2))</f>
        <v>16</v>
      </c>
      <c r="Q14" s="10">
        <f>IF(OR($I14="",$P14=""),"",$I14-$P14)</f>
        <v>64</v>
      </c>
    </row>
    <row r="15" spans="1:17" s="13" customFormat="1" ht="27.6" x14ac:dyDescent="0.3">
      <c r="A15" s="11">
        <v>6</v>
      </c>
      <c r="B15" s="11" t="s">
        <v>545</v>
      </c>
      <c r="C15" s="11"/>
      <c r="D15" s="11" t="s">
        <v>296</v>
      </c>
      <c r="E15" s="5" t="s">
        <v>297</v>
      </c>
      <c r="F15" s="5" t="s">
        <v>298</v>
      </c>
      <c r="G15" s="11" t="s">
        <v>27</v>
      </c>
      <c r="H15" s="11" t="s">
        <v>27</v>
      </c>
      <c r="I15" s="10">
        <v>80</v>
      </c>
      <c r="J15" s="11" t="s">
        <v>299</v>
      </c>
      <c r="K15" s="5" t="s">
        <v>300</v>
      </c>
      <c r="L15" s="11"/>
      <c r="M15" s="2">
        <v>2000000</v>
      </c>
      <c r="N15" s="11" t="s">
        <v>35</v>
      </c>
      <c r="O15" s="11" t="s">
        <v>29</v>
      </c>
      <c r="P15" s="10">
        <v>16</v>
      </c>
      <c r="Q15" s="10">
        <v>64</v>
      </c>
    </row>
    <row r="16" spans="1:17" s="13" customFormat="1" ht="100.05" customHeight="1" x14ac:dyDescent="0.3">
      <c r="A16" s="11">
        <v>7</v>
      </c>
      <c r="B16" s="11" t="s">
        <v>402</v>
      </c>
      <c r="C16" s="11" t="s">
        <v>125</v>
      </c>
      <c r="D16" s="11" t="s">
        <v>106</v>
      </c>
      <c r="E16" s="5" t="s">
        <v>126</v>
      </c>
      <c r="F16" s="5" t="s">
        <v>127</v>
      </c>
      <c r="G16" s="11" t="s">
        <v>35</v>
      </c>
      <c r="H16" s="11" t="s">
        <v>27</v>
      </c>
      <c r="I16" s="10">
        <f>IF(OR($G16="",$H16=""),"",VLOOKUP($G16,'HR Lists'!$D$9:$E$13,2)*VLOOKUP($H16,'HR Lists'!$G$9:$H$13,2))</f>
        <v>64</v>
      </c>
      <c r="J16" s="11" t="s">
        <v>128</v>
      </c>
      <c r="K16" s="5" t="s">
        <v>129</v>
      </c>
      <c r="L16" s="11"/>
      <c r="M16" s="2"/>
      <c r="N16" s="11" t="s">
        <v>32</v>
      </c>
      <c r="O16" s="11" t="s">
        <v>32</v>
      </c>
      <c r="P16" s="10">
        <f>IF(OR($N16="",$O16=""),"",VLOOKUP($N16,'HR Lists'!$D$9:$E$13,2)*VLOOKUP($O16,'HR Lists'!$G$9:$H$13,2))</f>
        <v>4</v>
      </c>
      <c r="Q16" s="10">
        <f>IF(OR($I16="",$P16=""),"",$I16-$P16)</f>
        <v>60</v>
      </c>
    </row>
    <row r="17" spans="1:17" s="13" customFormat="1" ht="100.05" customHeight="1" x14ac:dyDescent="0.3">
      <c r="A17" s="11">
        <v>7</v>
      </c>
      <c r="B17" s="11" t="s">
        <v>545</v>
      </c>
      <c r="C17" s="11" t="s">
        <v>125</v>
      </c>
      <c r="D17" s="11" t="s">
        <v>106</v>
      </c>
      <c r="E17" s="5" t="s">
        <v>126</v>
      </c>
      <c r="F17" s="5" t="s">
        <v>127</v>
      </c>
      <c r="G17" s="11" t="s">
        <v>35</v>
      </c>
      <c r="H17" s="11" t="s">
        <v>27</v>
      </c>
      <c r="I17" s="10">
        <v>64</v>
      </c>
      <c r="J17" s="11" t="s">
        <v>128</v>
      </c>
      <c r="K17" s="5" t="s">
        <v>129</v>
      </c>
      <c r="L17" s="11"/>
      <c r="M17" s="2"/>
      <c r="N17" s="11" t="s">
        <v>32</v>
      </c>
      <c r="O17" s="11" t="s">
        <v>32</v>
      </c>
      <c r="P17" s="10">
        <v>4</v>
      </c>
      <c r="Q17" s="10">
        <v>60</v>
      </c>
    </row>
    <row r="18" spans="1:17" s="13" customFormat="1" ht="27.6" x14ac:dyDescent="0.3">
      <c r="A18" s="11">
        <v>8</v>
      </c>
      <c r="B18" s="11" t="s">
        <v>402</v>
      </c>
      <c r="C18" s="11" t="s">
        <v>115</v>
      </c>
      <c r="D18" s="11" t="s">
        <v>106</v>
      </c>
      <c r="E18" s="5" t="s">
        <v>116</v>
      </c>
      <c r="F18" s="5" t="s">
        <v>117</v>
      </c>
      <c r="G18" s="11" t="s">
        <v>35</v>
      </c>
      <c r="H18" s="11" t="s">
        <v>27</v>
      </c>
      <c r="I18" s="10">
        <f>IF(OR($G18="",$H18=""),"",VLOOKUP($G18,'HR Lists'!$D$9:$E$13,2)*VLOOKUP($H18,'HR Lists'!$G$9:$H$13,2))</f>
        <v>64</v>
      </c>
      <c r="J18" s="11" t="s">
        <v>118</v>
      </c>
      <c r="K18" s="5" t="s">
        <v>119</v>
      </c>
      <c r="L18" s="11"/>
      <c r="M18" s="2"/>
      <c r="N18" s="11" t="s">
        <v>29</v>
      </c>
      <c r="O18" s="11" t="s">
        <v>35</v>
      </c>
      <c r="P18" s="10">
        <f>IF(OR($N18="",$O18=""),"",VLOOKUP($N18,'HR Lists'!$D$9:$E$13,2)*VLOOKUP($O18,'HR Lists'!$G$9:$H$13,2))</f>
        <v>24</v>
      </c>
      <c r="Q18" s="10">
        <f>IF(OR($I18="",$P18=""),"",$I18-$P18)</f>
        <v>40</v>
      </c>
    </row>
    <row r="19" spans="1:17" s="13" customFormat="1" ht="27.6" x14ac:dyDescent="0.3">
      <c r="A19" s="11">
        <v>8</v>
      </c>
      <c r="B19" s="11" t="s">
        <v>545</v>
      </c>
      <c r="C19" s="11" t="s">
        <v>115</v>
      </c>
      <c r="D19" s="11" t="s">
        <v>106</v>
      </c>
      <c r="E19" s="40" t="s">
        <v>116</v>
      </c>
      <c r="F19" s="5" t="s">
        <v>117</v>
      </c>
      <c r="G19" s="11" t="s">
        <v>35</v>
      </c>
      <c r="H19" s="11" t="s">
        <v>27</v>
      </c>
      <c r="I19" s="10">
        <v>64</v>
      </c>
      <c r="J19" s="11" t="s">
        <v>118</v>
      </c>
      <c r="K19" s="5" t="s">
        <v>119</v>
      </c>
      <c r="L19" s="11"/>
      <c r="M19" s="2"/>
      <c r="N19" s="11" t="s">
        <v>29</v>
      </c>
      <c r="O19" s="11" t="s">
        <v>35</v>
      </c>
      <c r="P19" s="10">
        <v>24</v>
      </c>
      <c r="Q19" s="10">
        <v>40</v>
      </c>
    </row>
    <row r="20" spans="1:17" s="13" customFormat="1" ht="41.4" x14ac:dyDescent="0.3">
      <c r="A20" s="11">
        <v>9</v>
      </c>
      <c r="B20" s="11" t="s">
        <v>402</v>
      </c>
      <c r="C20" s="11" t="s">
        <v>218</v>
      </c>
      <c r="D20" s="11" t="s">
        <v>140</v>
      </c>
      <c r="E20" s="40" t="s">
        <v>219</v>
      </c>
      <c r="F20" s="5" t="s">
        <v>220</v>
      </c>
      <c r="G20" s="11" t="s">
        <v>35</v>
      </c>
      <c r="H20" s="11" t="s">
        <v>27</v>
      </c>
      <c r="I20" s="10">
        <f>IF(OR($G20="",$H20=""),"",VLOOKUP($G20,'HR Lists'!$D$9:$E$13,2)*VLOOKUP($H20,'HR Lists'!$G$9:$H$13,2))</f>
        <v>64</v>
      </c>
      <c r="J20" s="11" t="s">
        <v>221</v>
      </c>
      <c r="K20" s="5" t="s">
        <v>222</v>
      </c>
      <c r="L20" s="11"/>
      <c r="M20" s="2"/>
      <c r="N20" s="11" t="s">
        <v>29</v>
      </c>
      <c r="O20" s="11" t="s">
        <v>32</v>
      </c>
      <c r="P20" s="10">
        <f>IF(OR($N20="",$O20=""),"",VLOOKUP($N20,'HR Lists'!$D$9:$E$13,2)*VLOOKUP($O20,'HR Lists'!$G$9:$H$13,2))</f>
        <v>6</v>
      </c>
      <c r="Q20" s="10">
        <f>IF(OR($I20="",$P20=""),"",$I20-$P20)</f>
        <v>58</v>
      </c>
    </row>
    <row r="21" spans="1:17" s="13" customFormat="1" ht="41.4" x14ac:dyDescent="0.3">
      <c r="A21" s="11">
        <v>9</v>
      </c>
      <c r="B21" s="11" t="s">
        <v>545</v>
      </c>
      <c r="C21" s="11" t="s">
        <v>218</v>
      </c>
      <c r="D21" s="11" t="s">
        <v>140</v>
      </c>
      <c r="E21" s="40" t="s">
        <v>219</v>
      </c>
      <c r="F21" s="5" t="s">
        <v>220</v>
      </c>
      <c r="G21" s="11" t="s">
        <v>35</v>
      </c>
      <c r="H21" s="11" t="s">
        <v>27</v>
      </c>
      <c r="I21" s="10">
        <v>64</v>
      </c>
      <c r="J21" s="11" t="s">
        <v>221</v>
      </c>
      <c r="K21" s="5" t="s">
        <v>222</v>
      </c>
      <c r="L21" s="11"/>
      <c r="M21" s="2"/>
      <c r="N21" s="11" t="s">
        <v>29</v>
      </c>
      <c r="O21" s="11" t="s">
        <v>32</v>
      </c>
      <c r="P21" s="10">
        <v>6</v>
      </c>
      <c r="Q21" s="10">
        <v>58</v>
      </c>
    </row>
    <row r="22" spans="1:17" s="13" customFormat="1" ht="27.6" x14ac:dyDescent="0.3">
      <c r="A22" s="11">
        <v>10</v>
      </c>
      <c r="B22" s="11" t="s">
        <v>402</v>
      </c>
      <c r="C22" s="11" t="s">
        <v>58</v>
      </c>
      <c r="D22" s="11" t="s">
        <v>267</v>
      </c>
      <c r="E22" s="5" t="s">
        <v>268</v>
      </c>
      <c r="F22" s="5" t="s">
        <v>269</v>
      </c>
      <c r="G22" s="21" t="s">
        <v>27</v>
      </c>
      <c r="H22" s="11" t="s">
        <v>27</v>
      </c>
      <c r="I22" s="10">
        <f>IF(OR($G22="",$H22=""),"",VLOOKUP($G22,'HR Lists'!$D$9:$E$13,2)*VLOOKUP($H22,'HR Lists'!$G$9:$H$13,2))</f>
        <v>80</v>
      </c>
      <c r="J22" s="11" t="s">
        <v>36</v>
      </c>
      <c r="K22" s="5" t="s">
        <v>270</v>
      </c>
      <c r="L22" s="11"/>
      <c r="M22" s="2"/>
      <c r="N22" s="11" t="s">
        <v>32</v>
      </c>
      <c r="O22" s="11" t="s">
        <v>32</v>
      </c>
      <c r="P22" s="10">
        <f>IF(OR($N22="",$O22=""),"",VLOOKUP($N22,'HR Lists'!$D$9:$E$13,2)*VLOOKUP($O22,'HR Lists'!$G$9:$H$13,2))</f>
        <v>4</v>
      </c>
      <c r="Q22" s="10">
        <f>IF(OR($I22="",$P22=""),"",$I22-$P22)</f>
        <v>76</v>
      </c>
    </row>
    <row r="23" spans="1:17" s="13" customFormat="1" ht="27.6" x14ac:dyDescent="0.3">
      <c r="A23" s="11">
        <v>10</v>
      </c>
      <c r="B23" s="11" t="s">
        <v>545</v>
      </c>
      <c r="C23" s="11" t="s">
        <v>58</v>
      </c>
      <c r="D23" s="11" t="s">
        <v>267</v>
      </c>
      <c r="E23" s="5" t="s">
        <v>268</v>
      </c>
      <c r="F23" s="5" t="s">
        <v>269</v>
      </c>
      <c r="G23" s="21" t="s">
        <v>35</v>
      </c>
      <c r="H23" s="11" t="s">
        <v>27</v>
      </c>
      <c r="I23" s="10">
        <v>64</v>
      </c>
      <c r="J23" s="11" t="s">
        <v>36</v>
      </c>
      <c r="K23" s="5" t="s">
        <v>270</v>
      </c>
      <c r="L23" s="11"/>
      <c r="M23" s="2"/>
      <c r="N23" s="11" t="s">
        <v>32</v>
      </c>
      <c r="O23" s="11" t="s">
        <v>32</v>
      </c>
      <c r="P23" s="10">
        <v>4</v>
      </c>
      <c r="Q23" s="10">
        <v>60</v>
      </c>
    </row>
    <row r="24" spans="1:17" s="13" customFormat="1" ht="41.4" x14ac:dyDescent="0.3">
      <c r="A24" s="11">
        <v>11</v>
      </c>
      <c r="B24" s="11" t="s">
        <v>402</v>
      </c>
      <c r="C24" s="11" t="s">
        <v>177</v>
      </c>
      <c r="D24" s="11" t="s">
        <v>163</v>
      </c>
      <c r="E24" s="5" t="s">
        <v>178</v>
      </c>
      <c r="F24" s="5" t="s">
        <v>179</v>
      </c>
      <c r="G24" s="11" t="s">
        <v>35</v>
      </c>
      <c r="H24" s="11" t="s">
        <v>27</v>
      </c>
      <c r="I24" s="10">
        <f>IF(OR($G24="",$H24=""),"",VLOOKUP($G24,'HR Lists'!$D$9:$E$13,2)*VLOOKUP($H24,'HR Lists'!$G$9:$H$13,2))</f>
        <v>64</v>
      </c>
      <c r="J24" s="11" t="s">
        <v>165</v>
      </c>
      <c r="K24" s="5" t="s">
        <v>180</v>
      </c>
      <c r="L24" s="11"/>
      <c r="M24" s="2"/>
      <c r="N24" s="11" t="s">
        <v>32</v>
      </c>
      <c r="O24" s="11" t="s">
        <v>29</v>
      </c>
      <c r="P24" s="10">
        <f>IF(OR($N24="",$O24=""),"",VLOOKUP($N24,'HR Lists'!$D$9:$E$13,2)*VLOOKUP($O24,'HR Lists'!$G$9:$H$13,2))</f>
        <v>8</v>
      </c>
      <c r="Q24" s="10">
        <f>IF(OR($I24="",$P24=""),"",$I24-$P24)</f>
        <v>56</v>
      </c>
    </row>
    <row r="25" spans="1:17" s="13" customFormat="1" ht="41.4" x14ac:dyDescent="0.3">
      <c r="A25" s="60">
        <v>11</v>
      </c>
      <c r="B25" s="60" t="s">
        <v>545</v>
      </c>
      <c r="C25" s="60" t="s">
        <v>177</v>
      </c>
      <c r="D25" s="60" t="s">
        <v>163</v>
      </c>
      <c r="E25" s="62" t="s">
        <v>178</v>
      </c>
      <c r="F25" s="62" t="s">
        <v>179</v>
      </c>
      <c r="G25" s="60" t="s">
        <v>35</v>
      </c>
      <c r="H25" s="60" t="s">
        <v>27</v>
      </c>
      <c r="I25" s="10">
        <v>64</v>
      </c>
      <c r="J25" s="60" t="s">
        <v>165</v>
      </c>
      <c r="K25" s="62" t="s">
        <v>180</v>
      </c>
      <c r="L25" s="60"/>
      <c r="M25" s="61"/>
      <c r="N25" s="60" t="s">
        <v>32</v>
      </c>
      <c r="O25" s="60" t="s">
        <v>29</v>
      </c>
      <c r="P25" s="59">
        <v>8</v>
      </c>
      <c r="Q25" s="59">
        <v>56</v>
      </c>
    </row>
    <row r="26" spans="1:17" s="13" customFormat="1" ht="27.6" x14ac:dyDescent="0.3">
      <c r="A26" s="11">
        <v>12</v>
      </c>
      <c r="B26" s="11" t="s">
        <v>402</v>
      </c>
      <c r="C26" s="11" t="s">
        <v>58</v>
      </c>
      <c r="D26" s="11" t="s">
        <v>163</v>
      </c>
      <c r="E26" s="5" t="s">
        <v>164</v>
      </c>
      <c r="F26" s="5"/>
      <c r="G26" s="11" t="s">
        <v>35</v>
      </c>
      <c r="H26" s="11" t="s">
        <v>27</v>
      </c>
      <c r="I26" s="10">
        <f>IF(OR($G26="",$H26=""),"",VLOOKUP($G26,'HR Lists'!$D$9:$E$13,2)*VLOOKUP($H26,'HR Lists'!$G$9:$H$13,2))</f>
        <v>64</v>
      </c>
      <c r="J26" s="11" t="s">
        <v>165</v>
      </c>
      <c r="K26" s="5" t="s">
        <v>166</v>
      </c>
      <c r="L26" s="11"/>
      <c r="M26" s="2"/>
      <c r="N26" s="11" t="s">
        <v>29</v>
      </c>
      <c r="O26" s="11" t="s">
        <v>29</v>
      </c>
      <c r="P26" s="10">
        <f>IF(OR($N26="",$O26=""),"",VLOOKUP($N26,'HR Lists'!$D$9:$E$13,2)*VLOOKUP($O26,'HR Lists'!$G$9:$H$13,2))</f>
        <v>12</v>
      </c>
      <c r="Q26" s="10">
        <f>IF(OR($I26="",$P26=""),"",$I26-$P26)</f>
        <v>52</v>
      </c>
    </row>
    <row r="27" spans="1:17" s="13" customFormat="1" ht="27.6" x14ac:dyDescent="0.3">
      <c r="A27" s="11">
        <v>12</v>
      </c>
      <c r="B27" s="11" t="s">
        <v>545</v>
      </c>
      <c r="C27" s="11" t="s">
        <v>58</v>
      </c>
      <c r="D27" s="11" t="s">
        <v>163</v>
      </c>
      <c r="E27" s="5" t="s">
        <v>164</v>
      </c>
      <c r="F27" s="5"/>
      <c r="G27" s="11" t="s">
        <v>35</v>
      </c>
      <c r="H27" s="11" t="s">
        <v>27</v>
      </c>
      <c r="I27" s="10">
        <v>64</v>
      </c>
      <c r="J27" s="11" t="s">
        <v>165</v>
      </c>
      <c r="K27" s="5" t="s">
        <v>166</v>
      </c>
      <c r="L27" s="11"/>
      <c r="M27" s="2"/>
      <c r="N27" s="11" t="s">
        <v>29</v>
      </c>
      <c r="O27" s="11" t="s">
        <v>29</v>
      </c>
      <c r="P27" s="10">
        <v>12</v>
      </c>
      <c r="Q27" s="10">
        <v>52</v>
      </c>
    </row>
    <row r="28" spans="1:17" s="13" customFormat="1" ht="52.95" customHeight="1" x14ac:dyDescent="0.3">
      <c r="A28" s="11">
        <v>13</v>
      </c>
      <c r="B28" s="11" t="s">
        <v>402</v>
      </c>
      <c r="C28" s="11" t="s">
        <v>58</v>
      </c>
      <c r="D28" s="11" t="s">
        <v>163</v>
      </c>
      <c r="E28" s="5" t="s">
        <v>167</v>
      </c>
      <c r="F28" s="5" t="s">
        <v>168</v>
      </c>
      <c r="G28" s="11" t="s">
        <v>35</v>
      </c>
      <c r="H28" s="11" t="s">
        <v>27</v>
      </c>
      <c r="I28" s="10">
        <f>IF(OR($G28="",$H28=""),"",VLOOKUP($G28,'HR Lists'!$D$9:$E$13,2)*VLOOKUP($H28,'HR Lists'!$G$9:$H$13,2))</f>
        <v>64</v>
      </c>
      <c r="J28" s="11" t="s">
        <v>169</v>
      </c>
      <c r="K28" s="5" t="s">
        <v>374</v>
      </c>
      <c r="L28" s="11"/>
      <c r="M28" s="2"/>
      <c r="N28" s="11" t="s">
        <v>32</v>
      </c>
      <c r="O28" s="11" t="s">
        <v>32</v>
      </c>
      <c r="P28" s="10">
        <f>IF(OR($N28="",$O28=""),"",VLOOKUP($N28,'HR Lists'!$D$9:$E$13,2)*VLOOKUP($O28,'HR Lists'!$G$9:$H$13,2))</f>
        <v>4</v>
      </c>
      <c r="Q28" s="10">
        <f>IF(OR($I28="",$P28=""),"",$I28-$P28)</f>
        <v>60</v>
      </c>
    </row>
    <row r="29" spans="1:17" s="13" customFormat="1" ht="52.95" customHeight="1" x14ac:dyDescent="0.3">
      <c r="A29" s="11">
        <v>13</v>
      </c>
      <c r="B29" s="11" t="s">
        <v>545</v>
      </c>
      <c r="C29" s="11" t="s">
        <v>58</v>
      </c>
      <c r="D29" s="11" t="s">
        <v>163</v>
      </c>
      <c r="E29" s="5" t="s">
        <v>167</v>
      </c>
      <c r="F29" s="5" t="s">
        <v>168</v>
      </c>
      <c r="G29" s="11" t="s">
        <v>35</v>
      </c>
      <c r="H29" s="11" t="s">
        <v>27</v>
      </c>
      <c r="I29" s="10">
        <v>64</v>
      </c>
      <c r="J29" s="11" t="s">
        <v>169</v>
      </c>
      <c r="K29" s="5" t="s">
        <v>541</v>
      </c>
      <c r="L29" s="11"/>
      <c r="M29" s="2"/>
      <c r="N29" s="11" t="s">
        <v>32</v>
      </c>
      <c r="O29" s="11" t="s">
        <v>32</v>
      </c>
      <c r="P29" s="10">
        <v>4</v>
      </c>
      <c r="Q29" s="10">
        <v>60</v>
      </c>
    </row>
    <row r="30" spans="1:17" s="13" customFormat="1" ht="27.6" x14ac:dyDescent="0.3">
      <c r="A30" s="11">
        <v>14</v>
      </c>
      <c r="B30" s="11" t="s">
        <v>402</v>
      </c>
      <c r="C30" s="11" t="s">
        <v>58</v>
      </c>
      <c r="D30" s="11" t="s">
        <v>263</v>
      </c>
      <c r="E30" s="5" t="s">
        <v>164</v>
      </c>
      <c r="F30" s="5"/>
      <c r="G30" s="11" t="s">
        <v>35</v>
      </c>
      <c r="H30" s="11" t="s">
        <v>27</v>
      </c>
      <c r="I30" s="10">
        <f>IF(OR($G30="",$H30=""),"",VLOOKUP($G30,'HR Lists'!$D$9:$E$13,2)*VLOOKUP($H30,'HR Lists'!$G$9:$H$13,2))</f>
        <v>64</v>
      </c>
      <c r="J30" s="11" t="s">
        <v>165</v>
      </c>
      <c r="K30" s="5" t="s">
        <v>166</v>
      </c>
      <c r="L30" s="11"/>
      <c r="M30" s="2"/>
      <c r="N30" s="11" t="s">
        <v>29</v>
      </c>
      <c r="O30" s="11" t="s">
        <v>29</v>
      </c>
      <c r="P30" s="10">
        <f>IF(OR($N30="",$O30=""),"",VLOOKUP($N30,'HR Lists'!$D$9:$E$13,2)*VLOOKUP($O30,'HR Lists'!$G$9:$H$13,2))</f>
        <v>12</v>
      </c>
      <c r="Q30" s="10">
        <f>IF(OR($I30="",$P30=""),"",$I30-$P30)</f>
        <v>52</v>
      </c>
    </row>
    <row r="31" spans="1:17" s="13" customFormat="1" ht="27.6" x14ac:dyDescent="0.3">
      <c r="A31" s="11">
        <v>14</v>
      </c>
      <c r="B31" s="11" t="s">
        <v>545</v>
      </c>
      <c r="C31" s="11" t="s">
        <v>58</v>
      </c>
      <c r="D31" s="11" t="s">
        <v>263</v>
      </c>
      <c r="E31" s="5" t="s">
        <v>164</v>
      </c>
      <c r="F31" s="5"/>
      <c r="G31" s="11" t="s">
        <v>35</v>
      </c>
      <c r="H31" s="11" t="s">
        <v>27</v>
      </c>
      <c r="I31" s="10">
        <v>64</v>
      </c>
      <c r="J31" s="11" t="s">
        <v>165</v>
      </c>
      <c r="K31" s="5" t="s">
        <v>166</v>
      </c>
      <c r="L31" s="11"/>
      <c r="M31" s="2"/>
      <c r="N31" s="11" t="s">
        <v>29</v>
      </c>
      <c r="O31" s="11" t="s">
        <v>29</v>
      </c>
      <c r="P31" s="10">
        <v>12</v>
      </c>
      <c r="Q31" s="10">
        <v>52</v>
      </c>
    </row>
    <row r="32" spans="1:17" s="13" customFormat="1" ht="41.4" x14ac:dyDescent="0.3">
      <c r="A32" s="11">
        <v>15</v>
      </c>
      <c r="B32" s="11" t="s">
        <v>402</v>
      </c>
      <c r="C32" s="11" t="s">
        <v>177</v>
      </c>
      <c r="D32" s="11" t="s">
        <v>263</v>
      </c>
      <c r="E32" s="5" t="s">
        <v>264</v>
      </c>
      <c r="F32" s="5" t="s">
        <v>179</v>
      </c>
      <c r="G32" s="11" t="s">
        <v>35</v>
      </c>
      <c r="H32" s="11" t="s">
        <v>27</v>
      </c>
      <c r="I32" s="10">
        <f>IF(OR($G32="",$H32=""),"",VLOOKUP($G32,'HR Lists'!$D$9:$E$13,2)*VLOOKUP($H32,'HR Lists'!$G$9:$H$13,2))</f>
        <v>64</v>
      </c>
      <c r="J32" s="11" t="s">
        <v>165</v>
      </c>
      <c r="K32" s="5" t="s">
        <v>180</v>
      </c>
      <c r="L32" s="11"/>
      <c r="M32" s="2"/>
      <c r="N32" s="11" t="s">
        <v>32</v>
      </c>
      <c r="O32" s="11" t="s">
        <v>29</v>
      </c>
      <c r="P32" s="10">
        <f>IF(OR($N32="",$O32=""),"",VLOOKUP($N32,'HR Lists'!$D$9:$E$13,2)*VLOOKUP($O32,'HR Lists'!$G$9:$H$13,2))</f>
        <v>8</v>
      </c>
      <c r="Q32" s="10">
        <f>IF(OR($I32="",$P32=""),"",$I32-$P32)</f>
        <v>56</v>
      </c>
    </row>
    <row r="33" spans="1:17" s="13" customFormat="1" ht="41.4" x14ac:dyDescent="0.3">
      <c r="A33" s="11">
        <v>15</v>
      </c>
      <c r="B33" s="11" t="s">
        <v>545</v>
      </c>
      <c r="C33" s="11" t="s">
        <v>177</v>
      </c>
      <c r="D33" s="11" t="s">
        <v>263</v>
      </c>
      <c r="E33" s="5" t="s">
        <v>178</v>
      </c>
      <c r="F33" s="5" t="s">
        <v>179</v>
      </c>
      <c r="G33" s="11" t="s">
        <v>35</v>
      </c>
      <c r="H33" s="11" t="s">
        <v>27</v>
      </c>
      <c r="I33" s="10">
        <v>64</v>
      </c>
      <c r="J33" s="11" t="s">
        <v>165</v>
      </c>
      <c r="K33" s="5" t="s">
        <v>180</v>
      </c>
      <c r="L33" s="11"/>
      <c r="M33" s="2"/>
      <c r="N33" s="11" t="s">
        <v>32</v>
      </c>
      <c r="O33" s="11" t="s">
        <v>29</v>
      </c>
      <c r="P33" s="10">
        <v>8</v>
      </c>
      <c r="Q33" s="10">
        <v>56</v>
      </c>
    </row>
    <row r="34" spans="1:17" s="13" customFormat="1" ht="41.4" x14ac:dyDescent="0.3">
      <c r="A34" s="11">
        <v>16</v>
      </c>
      <c r="B34" s="11" t="s">
        <v>402</v>
      </c>
      <c r="C34" s="11" t="s">
        <v>145</v>
      </c>
      <c r="D34" s="11" t="s">
        <v>135</v>
      </c>
      <c r="E34" s="5" t="s">
        <v>146</v>
      </c>
      <c r="F34" s="5" t="s">
        <v>147</v>
      </c>
      <c r="G34" s="11" t="s">
        <v>35</v>
      </c>
      <c r="H34" s="11" t="s">
        <v>27</v>
      </c>
      <c r="I34" s="10">
        <f>IF(OR($G34="",$H34=""),"",VLOOKUP($G34,'HR Lists'!$D$9:$E$13,2)*VLOOKUP($H34,'HR Lists'!$G$9:$H$13,2))</f>
        <v>64</v>
      </c>
      <c r="J34" s="11" t="s">
        <v>148</v>
      </c>
      <c r="K34" s="5" t="s">
        <v>149</v>
      </c>
      <c r="L34" s="11"/>
      <c r="M34" s="2"/>
      <c r="N34" s="11" t="s">
        <v>32</v>
      </c>
      <c r="O34" s="11" t="s">
        <v>29</v>
      </c>
      <c r="P34" s="10">
        <f>IF(OR($N34="",$O34=""),"",VLOOKUP($N34,'HR Lists'!$D$9:$E$13,2)*VLOOKUP($O34,'HR Lists'!$G$9:$H$13,2))</f>
        <v>8</v>
      </c>
      <c r="Q34" s="10">
        <f>IF(OR($I34="",$P34=""),"",$I34-$P34)</f>
        <v>56</v>
      </c>
    </row>
    <row r="35" spans="1:17" s="13" customFormat="1" ht="41.4" x14ac:dyDescent="0.3">
      <c r="A35" s="50">
        <v>16</v>
      </c>
      <c r="B35" s="50" t="s">
        <v>545</v>
      </c>
      <c r="C35" s="50" t="s">
        <v>145</v>
      </c>
      <c r="D35" s="50" t="s">
        <v>135</v>
      </c>
      <c r="E35" s="52" t="s">
        <v>146</v>
      </c>
      <c r="F35" s="52" t="s">
        <v>147</v>
      </c>
      <c r="G35" s="50" t="s">
        <v>35</v>
      </c>
      <c r="H35" s="50" t="s">
        <v>27</v>
      </c>
      <c r="I35" s="49">
        <v>64</v>
      </c>
      <c r="J35" s="50" t="s">
        <v>148</v>
      </c>
      <c r="K35" s="52" t="s">
        <v>149</v>
      </c>
      <c r="L35" s="50"/>
      <c r="M35" s="51"/>
      <c r="N35" s="50" t="s">
        <v>32</v>
      </c>
      <c r="O35" s="50" t="s">
        <v>29</v>
      </c>
      <c r="P35" s="49">
        <v>8</v>
      </c>
      <c r="Q35" s="49">
        <v>56</v>
      </c>
    </row>
    <row r="36" spans="1:17" s="13" customFormat="1" ht="27.6" x14ac:dyDescent="0.3">
      <c r="A36" s="11">
        <v>17</v>
      </c>
      <c r="B36" s="11" t="s">
        <v>402</v>
      </c>
      <c r="C36" s="11" t="s">
        <v>134</v>
      </c>
      <c r="D36" s="11" t="s">
        <v>135</v>
      </c>
      <c r="E36" s="5" t="s">
        <v>136</v>
      </c>
      <c r="F36" s="5" t="s">
        <v>137</v>
      </c>
      <c r="G36" s="11" t="s">
        <v>27</v>
      </c>
      <c r="H36" s="11" t="s">
        <v>35</v>
      </c>
      <c r="I36" s="10">
        <f>IF(OR($G36="",$H36=""),"",VLOOKUP($G36,'HR Lists'!$D$9:$E$13,2)*VLOOKUP($H36,'HR Lists'!$G$9:$H$13,2))</f>
        <v>40</v>
      </c>
      <c r="J36" s="11" t="s">
        <v>138</v>
      </c>
      <c r="K36" s="5" t="s">
        <v>139</v>
      </c>
      <c r="L36" s="11"/>
      <c r="M36" s="2"/>
      <c r="N36" s="11" t="s">
        <v>32</v>
      </c>
      <c r="O36" s="11" t="s">
        <v>32</v>
      </c>
      <c r="P36" s="10">
        <f>IF(OR($N36="",$O36=""),"",VLOOKUP($N36,'HR Lists'!$D$9:$E$13,2)*VLOOKUP($O36,'HR Lists'!$G$9:$H$13,2))</f>
        <v>4</v>
      </c>
      <c r="Q36" s="10">
        <f>IF(OR($I36="",$P36=""),"",$I36-$P36)</f>
        <v>36</v>
      </c>
    </row>
    <row r="37" spans="1:17" s="13" customFormat="1" ht="27.6" x14ac:dyDescent="0.3">
      <c r="A37" s="50">
        <v>17</v>
      </c>
      <c r="B37" s="50" t="s">
        <v>545</v>
      </c>
      <c r="C37" s="50" t="s">
        <v>134</v>
      </c>
      <c r="D37" s="50" t="s">
        <v>135</v>
      </c>
      <c r="E37" s="52" t="s">
        <v>136</v>
      </c>
      <c r="F37" s="52" t="s">
        <v>137</v>
      </c>
      <c r="G37" s="50" t="s">
        <v>27</v>
      </c>
      <c r="H37" s="50" t="s">
        <v>35</v>
      </c>
      <c r="I37" s="49">
        <v>40</v>
      </c>
      <c r="J37" s="50" t="s">
        <v>138</v>
      </c>
      <c r="K37" s="52" t="s">
        <v>139</v>
      </c>
      <c r="L37" s="50"/>
      <c r="M37" s="51"/>
      <c r="N37" s="50" t="s">
        <v>32</v>
      </c>
      <c r="O37" s="50" t="s">
        <v>32</v>
      </c>
      <c r="P37" s="49">
        <v>4</v>
      </c>
      <c r="Q37" s="49">
        <v>36</v>
      </c>
    </row>
    <row r="38" spans="1:17" s="13" customFormat="1" ht="41.4" x14ac:dyDescent="0.3">
      <c r="A38" s="11">
        <v>18</v>
      </c>
      <c r="B38" s="11" t="s">
        <v>402</v>
      </c>
      <c r="C38" s="11" t="s">
        <v>246</v>
      </c>
      <c r="D38" s="11" t="s">
        <v>238</v>
      </c>
      <c r="E38" s="5" t="s">
        <v>250</v>
      </c>
      <c r="F38" s="5" t="s">
        <v>251</v>
      </c>
      <c r="G38" s="11" t="s">
        <v>35</v>
      </c>
      <c r="H38" s="11" t="s">
        <v>27</v>
      </c>
      <c r="I38" s="10">
        <f>IF(OR($G38="",$H38=""),"",VLOOKUP($G38,'HR Lists'!$D$9:$E$13,2)*VLOOKUP($H38,'HR Lists'!$G$9:$H$13,2))</f>
        <v>64</v>
      </c>
      <c r="J38" s="11" t="s">
        <v>36</v>
      </c>
      <c r="K38" s="5" t="s">
        <v>252</v>
      </c>
      <c r="L38" s="11"/>
      <c r="M38" s="2"/>
      <c r="N38" s="11" t="s">
        <v>32</v>
      </c>
      <c r="O38" s="11" t="s">
        <v>32</v>
      </c>
      <c r="P38" s="10">
        <f>IF(OR($N38="",$O38=""),"",VLOOKUP($N38,'HR Lists'!$D$9:$E$13,2)*VLOOKUP($O38,'HR Lists'!$G$9:$H$13,2))</f>
        <v>4</v>
      </c>
      <c r="Q38" s="10">
        <f>IF(OR($I38="",$P38=""),"",$I38-$P38)</f>
        <v>60</v>
      </c>
    </row>
    <row r="39" spans="1:17" s="13" customFormat="1" ht="41.4" x14ac:dyDescent="0.3">
      <c r="A39" s="56">
        <v>18</v>
      </c>
      <c r="B39" s="56" t="s">
        <v>545</v>
      </c>
      <c r="C39" s="56" t="s">
        <v>246</v>
      </c>
      <c r="D39" s="56" t="s">
        <v>238</v>
      </c>
      <c r="E39" s="58" t="s">
        <v>250</v>
      </c>
      <c r="F39" s="58" t="s">
        <v>251</v>
      </c>
      <c r="G39" s="56" t="s">
        <v>35</v>
      </c>
      <c r="H39" s="56" t="s">
        <v>27</v>
      </c>
      <c r="I39" s="55">
        <v>64</v>
      </c>
      <c r="J39" s="56" t="s">
        <v>36</v>
      </c>
      <c r="K39" s="58" t="s">
        <v>252</v>
      </c>
      <c r="L39" s="56"/>
      <c r="M39" s="57"/>
      <c r="N39" s="56" t="s">
        <v>32</v>
      </c>
      <c r="O39" s="56" t="s">
        <v>32</v>
      </c>
      <c r="P39" s="55">
        <v>4</v>
      </c>
      <c r="Q39" s="55">
        <v>60</v>
      </c>
    </row>
    <row r="40" spans="1:17" s="13" customFormat="1" ht="55.2" x14ac:dyDescent="0.3">
      <c r="A40" s="11">
        <v>19</v>
      </c>
      <c r="B40" s="11" t="s">
        <v>402</v>
      </c>
      <c r="C40" s="11" t="s">
        <v>120</v>
      </c>
      <c r="D40" s="11" t="s">
        <v>106</v>
      </c>
      <c r="E40" s="5" t="s">
        <v>121</v>
      </c>
      <c r="F40" s="5" t="s">
        <v>122</v>
      </c>
      <c r="G40" s="11" t="s">
        <v>35</v>
      </c>
      <c r="H40" s="11" t="s">
        <v>35</v>
      </c>
      <c r="I40" s="10">
        <f>IF(OR($G40="",$H40=""),"",VLOOKUP($G40,'HR Lists'!$D$9:$E$13,2)*VLOOKUP($H40,'HR Lists'!$G$9:$H$13,2))</f>
        <v>32</v>
      </c>
      <c r="J40" s="11" t="s">
        <v>123</v>
      </c>
      <c r="K40" s="5" t="s">
        <v>124</v>
      </c>
      <c r="L40" s="11"/>
      <c r="M40" s="2"/>
      <c r="N40" s="11" t="s">
        <v>32</v>
      </c>
      <c r="O40" s="11" t="s">
        <v>32</v>
      </c>
      <c r="P40" s="10">
        <f>IF(OR($N40="",$O40=""),"",VLOOKUP($N40,'HR Lists'!$D$9:$E$13,2)*VLOOKUP($O40,'HR Lists'!$G$9:$H$13,2))</f>
        <v>4</v>
      </c>
      <c r="Q40" s="10">
        <f>IF(OR($I40="",$P40=""),"",$I40-$P40)</f>
        <v>28</v>
      </c>
    </row>
    <row r="41" spans="1:17" s="13" customFormat="1" ht="55.2" x14ac:dyDescent="0.3">
      <c r="A41" s="11">
        <v>19</v>
      </c>
      <c r="B41" s="11" t="s">
        <v>545</v>
      </c>
      <c r="C41" s="11" t="s">
        <v>120</v>
      </c>
      <c r="D41" s="11" t="s">
        <v>106</v>
      </c>
      <c r="E41" s="5" t="s">
        <v>121</v>
      </c>
      <c r="F41" s="5" t="s">
        <v>122</v>
      </c>
      <c r="G41" s="11" t="s">
        <v>35</v>
      </c>
      <c r="H41" s="11" t="s">
        <v>35</v>
      </c>
      <c r="I41" s="10">
        <v>32</v>
      </c>
      <c r="J41" s="11" t="s">
        <v>123</v>
      </c>
      <c r="K41" s="5" t="s">
        <v>124</v>
      </c>
      <c r="L41" s="11"/>
      <c r="M41" s="2"/>
      <c r="N41" s="11" t="s">
        <v>32</v>
      </c>
      <c r="O41" s="11" t="s">
        <v>32</v>
      </c>
      <c r="P41" s="10">
        <v>4</v>
      </c>
      <c r="Q41" s="10">
        <v>28</v>
      </c>
    </row>
    <row r="42" spans="1:17" s="13" customFormat="1" ht="41.4" x14ac:dyDescent="0.3">
      <c r="A42" s="11">
        <v>20</v>
      </c>
      <c r="B42" s="11" t="s">
        <v>402</v>
      </c>
      <c r="C42" s="11" t="s">
        <v>213</v>
      </c>
      <c r="D42" s="11" t="s">
        <v>140</v>
      </c>
      <c r="E42" s="5" t="s">
        <v>214</v>
      </c>
      <c r="F42" s="5" t="s">
        <v>215</v>
      </c>
      <c r="G42" s="11" t="s">
        <v>35</v>
      </c>
      <c r="H42" s="11" t="s">
        <v>35</v>
      </c>
      <c r="I42" s="10">
        <f>IF(OR($G42="",$H42=""),"",VLOOKUP($G42,'HR Lists'!$D$9:$E$13,2)*VLOOKUP($H42,'HR Lists'!$G$9:$H$13,2))</f>
        <v>32</v>
      </c>
      <c r="J42" s="11" t="s">
        <v>216</v>
      </c>
      <c r="K42" s="5" t="s">
        <v>217</v>
      </c>
      <c r="L42" s="11"/>
      <c r="M42" s="2"/>
      <c r="N42" s="11" t="s">
        <v>32</v>
      </c>
      <c r="O42" s="11" t="s">
        <v>29</v>
      </c>
      <c r="P42" s="10">
        <f>IF(OR($N42="",$O42=""),"",VLOOKUP($N42,'HR Lists'!$D$9:$E$13,2)*VLOOKUP($O42,'HR Lists'!$G$9:$H$13,2))</f>
        <v>8</v>
      </c>
      <c r="Q42" s="10">
        <f>IF(OR($I42="",$P42=""),"",$I42-$P42)</f>
        <v>24</v>
      </c>
    </row>
    <row r="43" spans="1:17" s="13" customFormat="1" ht="41.4" x14ac:dyDescent="0.3">
      <c r="A43" s="11">
        <v>20</v>
      </c>
      <c r="B43" s="11" t="s">
        <v>545</v>
      </c>
      <c r="C43" s="11" t="s">
        <v>213</v>
      </c>
      <c r="D43" s="11" t="s">
        <v>140</v>
      </c>
      <c r="E43" s="5" t="s">
        <v>214</v>
      </c>
      <c r="F43" s="5" t="s">
        <v>215</v>
      </c>
      <c r="G43" s="11" t="s">
        <v>35</v>
      </c>
      <c r="H43" s="11" t="s">
        <v>35</v>
      </c>
      <c r="I43" s="10">
        <v>32</v>
      </c>
      <c r="J43" s="11" t="s">
        <v>216</v>
      </c>
      <c r="K43" s="5" t="s">
        <v>217</v>
      </c>
      <c r="L43" s="11"/>
      <c r="M43" s="2"/>
      <c r="N43" s="11" t="s">
        <v>32</v>
      </c>
      <c r="O43" s="11" t="s">
        <v>29</v>
      </c>
      <c r="P43" s="10">
        <v>8</v>
      </c>
      <c r="Q43" s="10">
        <v>24</v>
      </c>
    </row>
    <row r="44" spans="1:17" s="13" customFormat="1" ht="96.6" x14ac:dyDescent="0.3">
      <c r="A44" s="11">
        <v>21</v>
      </c>
      <c r="B44" s="11" t="s">
        <v>402</v>
      </c>
      <c r="C44" s="11" t="s">
        <v>22</v>
      </c>
      <c r="D44" s="26" t="s">
        <v>38</v>
      </c>
      <c r="E44" s="5" t="s">
        <v>39</v>
      </c>
      <c r="F44" s="5" t="s">
        <v>40</v>
      </c>
      <c r="G44" s="11" t="s">
        <v>35</v>
      </c>
      <c r="H44" s="11" t="s">
        <v>35</v>
      </c>
      <c r="I44" s="10">
        <f>IF(OR($G44="",$H44=""),"",VLOOKUP($G44,'HR Lists'!$D$9:$E$13,2)*VLOOKUP($H44,'HR Lists'!$G$9:$H$13,2))</f>
        <v>32</v>
      </c>
      <c r="J44" s="11" t="s">
        <v>41</v>
      </c>
      <c r="K44" s="5" t="s">
        <v>395</v>
      </c>
      <c r="L44" s="11"/>
      <c r="M44" s="2"/>
      <c r="N44" s="11" t="s">
        <v>32</v>
      </c>
      <c r="O44" s="11" t="s">
        <v>29</v>
      </c>
      <c r="P44" s="10">
        <f>IF(OR($N44="",$O44=""),"",VLOOKUP($N44,'HR Lists'!$D$9:$E$13,2)*VLOOKUP($O44,'HR Lists'!$G$9:$H$13,2))</f>
        <v>8</v>
      </c>
      <c r="Q44" s="10">
        <f>IF(OR($I44="",$P44=""),"",$I44-$P44)</f>
        <v>24</v>
      </c>
    </row>
    <row r="45" spans="1:17" s="13" customFormat="1" ht="69" x14ac:dyDescent="0.3">
      <c r="A45" s="11">
        <v>21</v>
      </c>
      <c r="B45" s="11" t="s">
        <v>545</v>
      </c>
      <c r="C45" s="11" t="s">
        <v>22</v>
      </c>
      <c r="D45" s="26" t="s">
        <v>38</v>
      </c>
      <c r="E45" s="5" t="s">
        <v>39</v>
      </c>
      <c r="F45" s="5" t="s">
        <v>40</v>
      </c>
      <c r="G45" s="11" t="s">
        <v>35</v>
      </c>
      <c r="H45" s="11" t="s">
        <v>35</v>
      </c>
      <c r="I45" s="10">
        <v>32</v>
      </c>
      <c r="J45" s="11" t="s">
        <v>41</v>
      </c>
      <c r="K45" s="5" t="s">
        <v>540</v>
      </c>
      <c r="L45" s="11"/>
      <c r="M45" s="2"/>
      <c r="N45" s="11" t="s">
        <v>32</v>
      </c>
      <c r="O45" s="11" t="s">
        <v>29</v>
      </c>
      <c r="P45" s="10">
        <v>8</v>
      </c>
      <c r="Q45" s="10">
        <v>24</v>
      </c>
    </row>
    <row r="46" spans="1:17" s="13" customFormat="1" ht="55.2" x14ac:dyDescent="0.3">
      <c r="A46" s="11">
        <v>22</v>
      </c>
      <c r="B46" s="11" t="s">
        <v>402</v>
      </c>
      <c r="C46" s="11" t="s">
        <v>23</v>
      </c>
      <c r="D46" s="26" t="s">
        <v>24</v>
      </c>
      <c r="E46" s="5" t="s">
        <v>33</v>
      </c>
      <c r="F46" s="5" t="s">
        <v>34</v>
      </c>
      <c r="G46" s="11" t="s">
        <v>35</v>
      </c>
      <c r="H46" s="11" t="s">
        <v>35</v>
      </c>
      <c r="I46" s="10">
        <f>IF(OR($G46="",$H46=""),"",VLOOKUP($G46,'HR Lists'!$D$9:$E$13,2)*VLOOKUP($H46,'HR Lists'!$G$9:$H$13,2))</f>
        <v>32</v>
      </c>
      <c r="J46" s="11" t="s">
        <v>36</v>
      </c>
      <c r="K46" s="22" t="s">
        <v>37</v>
      </c>
      <c r="L46" s="11"/>
      <c r="M46" s="2"/>
      <c r="N46" s="11" t="s">
        <v>32</v>
      </c>
      <c r="O46" s="11" t="s">
        <v>32</v>
      </c>
      <c r="P46" s="10">
        <f>IF(OR($N46="",$O46=""),"",VLOOKUP($N46,'HR Lists'!$D$9:$E$13,2)*VLOOKUP($O46,'HR Lists'!$G$9:$H$13,2))</f>
        <v>4</v>
      </c>
      <c r="Q46" s="10">
        <f>IF(OR($I46="",$P46=""),"",$I46-$P46)</f>
        <v>28</v>
      </c>
    </row>
    <row r="47" spans="1:17" s="13" customFormat="1" ht="55.2" x14ac:dyDescent="0.3">
      <c r="A47" s="11">
        <v>22</v>
      </c>
      <c r="B47" s="11" t="s">
        <v>545</v>
      </c>
      <c r="C47" s="11" t="s">
        <v>23</v>
      </c>
      <c r="D47" s="26" t="s">
        <v>24</v>
      </c>
      <c r="E47" s="5" t="s">
        <v>33</v>
      </c>
      <c r="F47" s="5" t="s">
        <v>34</v>
      </c>
      <c r="G47" s="11" t="s">
        <v>35</v>
      </c>
      <c r="H47" s="11" t="s">
        <v>35</v>
      </c>
      <c r="I47" s="10">
        <v>32</v>
      </c>
      <c r="J47" s="11" t="s">
        <v>36</v>
      </c>
      <c r="K47" s="22" t="s">
        <v>539</v>
      </c>
      <c r="L47" s="11"/>
      <c r="M47" s="2"/>
      <c r="N47" s="11" t="s">
        <v>32</v>
      </c>
      <c r="O47" s="11" t="s">
        <v>32</v>
      </c>
      <c r="P47" s="10">
        <v>4</v>
      </c>
      <c r="Q47" s="10">
        <v>28</v>
      </c>
    </row>
    <row r="48" spans="1:17" s="13" customFormat="1" ht="69" x14ac:dyDescent="0.3">
      <c r="A48" s="11">
        <v>23</v>
      </c>
      <c r="B48" s="11" t="s">
        <v>402</v>
      </c>
      <c r="C48" s="11" t="s">
        <v>280</v>
      </c>
      <c r="D48" s="11" t="s">
        <v>267</v>
      </c>
      <c r="E48" s="5" t="s">
        <v>383</v>
      </c>
      <c r="F48" s="22" t="s">
        <v>379</v>
      </c>
      <c r="G48" s="11" t="s">
        <v>29</v>
      </c>
      <c r="H48" s="11" t="s">
        <v>35</v>
      </c>
      <c r="I48" s="10">
        <f>IF(OR($G48="",$H48=""),"",VLOOKUP($G48,'HR Lists'!$D$9:$E$13,2)*VLOOKUP($H48,'HR Lists'!$G$9:$H$13,2))</f>
        <v>24</v>
      </c>
      <c r="J48" s="11" t="s">
        <v>165</v>
      </c>
      <c r="K48" s="22" t="s">
        <v>382</v>
      </c>
      <c r="L48" s="11"/>
      <c r="M48" s="2"/>
      <c r="N48" s="11" t="s">
        <v>32</v>
      </c>
      <c r="O48" s="11" t="s">
        <v>32</v>
      </c>
      <c r="P48" s="10">
        <f>IF(OR($N48="",$O48=""),"",VLOOKUP($N48,'HR Lists'!$D$9:$E$13,2)*VLOOKUP($O48,'HR Lists'!$G$9:$H$13,2))</f>
        <v>4</v>
      </c>
      <c r="Q48" s="10">
        <f>IF(OR($I48="",$P48=""),"",$I48-$P48)</f>
        <v>20</v>
      </c>
    </row>
    <row r="49" spans="1:17" s="13" customFormat="1" ht="27.6" x14ac:dyDescent="0.3">
      <c r="A49" s="11">
        <v>23</v>
      </c>
      <c r="B49" s="11" t="s">
        <v>545</v>
      </c>
      <c r="C49" s="11" t="s">
        <v>280</v>
      </c>
      <c r="D49" s="11" t="s">
        <v>267</v>
      </c>
      <c r="E49" s="5" t="s">
        <v>538</v>
      </c>
      <c r="F49" s="22" t="s">
        <v>537</v>
      </c>
      <c r="G49" s="11" t="s">
        <v>35</v>
      </c>
      <c r="H49" s="11" t="s">
        <v>35</v>
      </c>
      <c r="I49" s="10">
        <v>32</v>
      </c>
      <c r="J49" s="11" t="s">
        <v>165</v>
      </c>
      <c r="K49" s="22" t="s">
        <v>536</v>
      </c>
      <c r="L49" s="11"/>
      <c r="M49" s="2"/>
      <c r="N49" s="11" t="s">
        <v>32</v>
      </c>
      <c r="O49" s="11" t="s">
        <v>32</v>
      </c>
      <c r="P49" s="10">
        <v>4</v>
      </c>
      <c r="Q49" s="10">
        <v>28</v>
      </c>
    </row>
    <row r="50" spans="1:17" s="13" customFormat="1" ht="41.4" x14ac:dyDescent="0.3">
      <c r="A50" s="11">
        <v>24</v>
      </c>
      <c r="B50" s="11" t="s">
        <v>402</v>
      </c>
      <c r="C50" s="11" t="s">
        <v>58</v>
      </c>
      <c r="D50" s="11" t="s">
        <v>163</v>
      </c>
      <c r="E50" s="5" t="s">
        <v>174</v>
      </c>
      <c r="F50" s="5" t="s">
        <v>175</v>
      </c>
      <c r="G50" s="11" t="s">
        <v>35</v>
      </c>
      <c r="H50" s="11" t="s">
        <v>35</v>
      </c>
      <c r="I50" s="10">
        <f>IF(OR($G50="",$H50=""),"",VLOOKUP($G50,'HR Lists'!$D$9:$E$13,2)*VLOOKUP($H50,'HR Lists'!$G$9:$H$13,2))</f>
        <v>32</v>
      </c>
      <c r="J50" s="11" t="s">
        <v>165</v>
      </c>
      <c r="K50" s="5" t="s">
        <v>176</v>
      </c>
      <c r="L50" s="11"/>
      <c r="M50" s="2"/>
      <c r="N50" s="11" t="s">
        <v>29</v>
      </c>
      <c r="O50" s="11" t="s">
        <v>32</v>
      </c>
      <c r="P50" s="10">
        <f>IF(OR($N50="",$O50=""),"",VLOOKUP($N50,'HR Lists'!$D$9:$E$13,2)*VLOOKUP($O50,'HR Lists'!$G$9:$H$13,2))</f>
        <v>6</v>
      </c>
      <c r="Q50" s="10">
        <f>IF(OR($I50="",$P50=""),"",$I50-$P50)</f>
        <v>26</v>
      </c>
    </row>
    <row r="51" spans="1:17" s="13" customFormat="1" ht="41.4" x14ac:dyDescent="0.3">
      <c r="A51" s="11">
        <v>24</v>
      </c>
      <c r="B51" s="11" t="s">
        <v>545</v>
      </c>
      <c r="C51" s="11" t="s">
        <v>58</v>
      </c>
      <c r="D51" s="11" t="s">
        <v>163</v>
      </c>
      <c r="E51" s="5" t="s">
        <v>174</v>
      </c>
      <c r="F51" s="5" t="s">
        <v>175</v>
      </c>
      <c r="G51" s="11" t="s">
        <v>35</v>
      </c>
      <c r="H51" s="11" t="s">
        <v>35</v>
      </c>
      <c r="I51" s="10">
        <v>32</v>
      </c>
      <c r="J51" s="11" t="s">
        <v>165</v>
      </c>
      <c r="K51" s="5" t="s">
        <v>176</v>
      </c>
      <c r="L51" s="11"/>
      <c r="M51" s="2"/>
      <c r="N51" s="11" t="s">
        <v>29</v>
      </c>
      <c r="O51" s="11" t="s">
        <v>32</v>
      </c>
      <c r="P51" s="10">
        <v>6</v>
      </c>
      <c r="Q51" s="10">
        <v>26</v>
      </c>
    </row>
    <row r="52" spans="1:17" s="13" customFormat="1" ht="82.8" x14ac:dyDescent="0.3">
      <c r="A52" s="11">
        <v>25</v>
      </c>
      <c r="B52" s="11" t="s">
        <v>402</v>
      </c>
      <c r="C52" s="11" t="s">
        <v>177</v>
      </c>
      <c r="D52" s="11" t="s">
        <v>263</v>
      </c>
      <c r="E52" s="5" t="s">
        <v>265</v>
      </c>
      <c r="F52" s="5" t="s">
        <v>266</v>
      </c>
      <c r="G52" s="11" t="s">
        <v>35</v>
      </c>
      <c r="H52" s="11" t="s">
        <v>35</v>
      </c>
      <c r="I52" s="10">
        <f>IF(OR($G52="",$H52=""),"",VLOOKUP($G52,'HR Lists'!$D$9:$E$13,2)*VLOOKUP($H52,'HR Lists'!$G$9:$H$13,2))</f>
        <v>32</v>
      </c>
      <c r="J52" s="11" t="s">
        <v>36</v>
      </c>
      <c r="K52" s="5" t="s">
        <v>180</v>
      </c>
      <c r="L52" s="11"/>
      <c r="M52" s="2"/>
      <c r="N52" s="11" t="s">
        <v>32</v>
      </c>
      <c r="O52" s="11" t="s">
        <v>29</v>
      </c>
      <c r="P52" s="10">
        <f>IF(OR($N52="",$O52=""),"",VLOOKUP($N52,'HR Lists'!$D$9:$E$13,2)*VLOOKUP($O52,'HR Lists'!$G$9:$H$13,2))</f>
        <v>8</v>
      </c>
      <c r="Q52" s="10">
        <f>IF(OR($I52="",$P52=""),"",$I52-$P52)</f>
        <v>24</v>
      </c>
    </row>
    <row r="53" spans="1:17" s="13" customFormat="1" ht="82.8" x14ac:dyDescent="0.3">
      <c r="A53" s="11">
        <v>25</v>
      </c>
      <c r="B53" s="11" t="s">
        <v>545</v>
      </c>
      <c r="C53" s="11" t="s">
        <v>177</v>
      </c>
      <c r="D53" s="11" t="s">
        <v>263</v>
      </c>
      <c r="E53" s="5" t="s">
        <v>265</v>
      </c>
      <c r="F53" s="5" t="s">
        <v>266</v>
      </c>
      <c r="G53" s="11" t="s">
        <v>35</v>
      </c>
      <c r="H53" s="11" t="s">
        <v>35</v>
      </c>
      <c r="I53" s="10">
        <v>32</v>
      </c>
      <c r="J53" s="11" t="s">
        <v>36</v>
      </c>
      <c r="K53" s="5" t="s">
        <v>180</v>
      </c>
      <c r="L53" s="11"/>
      <c r="M53" s="2"/>
      <c r="N53" s="11" t="s">
        <v>32</v>
      </c>
      <c r="O53" s="11" t="s">
        <v>29</v>
      </c>
      <c r="P53" s="10">
        <v>8</v>
      </c>
      <c r="Q53" s="10">
        <v>24</v>
      </c>
    </row>
    <row r="54" spans="1:17" s="13" customFormat="1" ht="69" x14ac:dyDescent="0.3">
      <c r="A54" s="11">
        <v>26</v>
      </c>
      <c r="B54" s="11" t="s">
        <v>402</v>
      </c>
      <c r="C54" s="11" t="s">
        <v>150</v>
      </c>
      <c r="D54" s="11" t="s">
        <v>135</v>
      </c>
      <c r="E54" s="5" t="s">
        <v>151</v>
      </c>
      <c r="F54" s="5" t="s">
        <v>152</v>
      </c>
      <c r="G54" s="11" t="s">
        <v>35</v>
      </c>
      <c r="H54" s="11" t="s">
        <v>35</v>
      </c>
      <c r="I54" s="10">
        <f>IF(OR($G54="",$H54=""),"",VLOOKUP($G54,'HR Lists'!$D$9:$E$13,2)*VLOOKUP($H54,'HR Lists'!$G$9:$H$13,2))</f>
        <v>32</v>
      </c>
      <c r="J54" s="11" t="s">
        <v>36</v>
      </c>
      <c r="K54" s="5" t="s">
        <v>153</v>
      </c>
      <c r="L54" s="11"/>
      <c r="M54" s="2"/>
      <c r="N54" s="11" t="s">
        <v>29</v>
      </c>
      <c r="O54" s="11" t="s">
        <v>32</v>
      </c>
      <c r="P54" s="10">
        <f>IF(OR($N54="",$O54=""),"",VLOOKUP($N54,'HR Lists'!$D$9:$E$13,2)*VLOOKUP($O54,'HR Lists'!$G$9:$H$13,2))</f>
        <v>6</v>
      </c>
      <c r="Q54" s="10">
        <f>IF(OR($I54="",$P54=""),"",$I54-$P54)</f>
        <v>26</v>
      </c>
    </row>
    <row r="55" spans="1:17" s="13" customFormat="1" ht="69" x14ac:dyDescent="0.3">
      <c r="A55" s="50">
        <v>26</v>
      </c>
      <c r="B55" s="50" t="s">
        <v>545</v>
      </c>
      <c r="C55" s="50" t="s">
        <v>150</v>
      </c>
      <c r="D55" s="50" t="s">
        <v>135</v>
      </c>
      <c r="E55" s="52" t="s">
        <v>151</v>
      </c>
      <c r="F55" s="52" t="s">
        <v>152</v>
      </c>
      <c r="G55" s="50" t="s">
        <v>35</v>
      </c>
      <c r="H55" s="50" t="s">
        <v>35</v>
      </c>
      <c r="I55" s="49">
        <v>32</v>
      </c>
      <c r="J55" s="50" t="s">
        <v>36</v>
      </c>
      <c r="K55" s="52" t="s">
        <v>153</v>
      </c>
      <c r="L55" s="50"/>
      <c r="M55" s="51"/>
      <c r="N55" s="50" t="s">
        <v>29</v>
      </c>
      <c r="O55" s="50" t="s">
        <v>32</v>
      </c>
      <c r="P55" s="49">
        <v>6</v>
      </c>
      <c r="Q55" s="49">
        <v>26</v>
      </c>
    </row>
    <row r="56" spans="1:17" s="13" customFormat="1" ht="41.4" x14ac:dyDescent="0.3">
      <c r="A56" s="11">
        <v>27</v>
      </c>
      <c r="B56" s="11" t="s">
        <v>402</v>
      </c>
      <c r="C56" s="11" t="s">
        <v>154</v>
      </c>
      <c r="D56" s="11" t="s">
        <v>135</v>
      </c>
      <c r="E56" s="5" t="s">
        <v>155</v>
      </c>
      <c r="F56" s="5" t="s">
        <v>156</v>
      </c>
      <c r="G56" s="11" t="s">
        <v>35</v>
      </c>
      <c r="H56" s="11" t="s">
        <v>35</v>
      </c>
      <c r="I56" s="10">
        <f>IF(OR($G56="",$H56=""),"",VLOOKUP($G56,'HR Lists'!$D$9:$E$13,2)*VLOOKUP($H56,'HR Lists'!$G$9:$H$13,2))</f>
        <v>32</v>
      </c>
      <c r="J56" s="11" t="s">
        <v>157</v>
      </c>
      <c r="K56" s="5" t="s">
        <v>158</v>
      </c>
      <c r="L56" s="11"/>
      <c r="M56" s="2"/>
      <c r="N56" s="11" t="s">
        <v>32</v>
      </c>
      <c r="O56" s="11" t="s">
        <v>32</v>
      </c>
      <c r="P56" s="10">
        <f>IF(OR($N56="",$O56=""),"",VLOOKUP($N56,'HR Lists'!$D$9:$E$13,2)*VLOOKUP($O56,'HR Lists'!$G$9:$H$13,2))</f>
        <v>4</v>
      </c>
      <c r="Q56" s="10">
        <f>IF(OR($I56="",$P56=""),"",$I56-$P56)</f>
        <v>28</v>
      </c>
    </row>
    <row r="57" spans="1:17" s="13" customFormat="1" ht="41.4" x14ac:dyDescent="0.3">
      <c r="A57" s="50">
        <v>27</v>
      </c>
      <c r="B57" s="50" t="s">
        <v>545</v>
      </c>
      <c r="C57" s="50" t="s">
        <v>154</v>
      </c>
      <c r="D57" s="50" t="s">
        <v>135</v>
      </c>
      <c r="E57" s="52" t="s">
        <v>155</v>
      </c>
      <c r="F57" s="52" t="s">
        <v>156</v>
      </c>
      <c r="G57" s="50" t="s">
        <v>35</v>
      </c>
      <c r="H57" s="50" t="s">
        <v>35</v>
      </c>
      <c r="I57" s="49">
        <v>32</v>
      </c>
      <c r="J57" s="50" t="s">
        <v>157</v>
      </c>
      <c r="K57" s="52" t="s">
        <v>158</v>
      </c>
      <c r="L57" s="50"/>
      <c r="M57" s="51"/>
      <c r="N57" s="50" t="s">
        <v>32</v>
      </c>
      <c r="O57" s="50" t="s">
        <v>32</v>
      </c>
      <c r="P57" s="49">
        <v>4</v>
      </c>
      <c r="Q57" s="49">
        <v>28</v>
      </c>
    </row>
    <row r="58" spans="1:17" s="13" customFormat="1" ht="27.6" x14ac:dyDescent="0.3">
      <c r="A58" s="11">
        <v>28</v>
      </c>
      <c r="B58" s="11" t="s">
        <v>402</v>
      </c>
      <c r="C58" s="11" t="s">
        <v>58</v>
      </c>
      <c r="D58" s="11" t="s">
        <v>89</v>
      </c>
      <c r="E58" s="5" t="s">
        <v>90</v>
      </c>
      <c r="F58" s="5" t="s">
        <v>91</v>
      </c>
      <c r="G58" s="11" t="s">
        <v>35</v>
      </c>
      <c r="H58" s="11" t="s">
        <v>35</v>
      </c>
      <c r="I58" s="10">
        <f>IF(OR($G58="",$H58=""),"",VLOOKUP($G58,'HR Lists'!$D$9:$E$13,2)*VLOOKUP($H58,'HR Lists'!$G$9:$H$13,2))</f>
        <v>32</v>
      </c>
      <c r="J58" s="11" t="s">
        <v>36</v>
      </c>
      <c r="K58" s="5" t="s">
        <v>394</v>
      </c>
      <c r="L58" s="11"/>
      <c r="M58" s="2"/>
      <c r="N58" s="11" t="s">
        <v>32</v>
      </c>
      <c r="O58" s="11" t="s">
        <v>29</v>
      </c>
      <c r="P58" s="10">
        <f>IF(OR($N58="",$O58=""),"",VLOOKUP($N58,'HR Lists'!$D$9:$E$13,2)*VLOOKUP($O58,'HR Lists'!$G$9:$H$13,2))</f>
        <v>8</v>
      </c>
      <c r="Q58" s="10">
        <f>IF(OR($I58="",$P58=""),"",$I58-$P58)</f>
        <v>24</v>
      </c>
    </row>
    <row r="59" spans="1:17" s="13" customFormat="1" ht="27.6" x14ac:dyDescent="0.3">
      <c r="A59" s="60">
        <v>28</v>
      </c>
      <c r="B59" s="60" t="s">
        <v>545</v>
      </c>
      <c r="C59" s="60" t="s">
        <v>58</v>
      </c>
      <c r="D59" s="60" t="s">
        <v>529</v>
      </c>
      <c r="E59" s="62" t="s">
        <v>90</v>
      </c>
      <c r="F59" s="62" t="s">
        <v>91</v>
      </c>
      <c r="G59" s="60" t="s">
        <v>35</v>
      </c>
      <c r="H59" s="60" t="s">
        <v>35</v>
      </c>
      <c r="I59" s="59">
        <v>32</v>
      </c>
      <c r="J59" s="60" t="s">
        <v>36</v>
      </c>
      <c r="K59" s="62" t="s">
        <v>535</v>
      </c>
      <c r="L59" s="60"/>
      <c r="M59" s="61"/>
      <c r="N59" s="60" t="s">
        <v>32</v>
      </c>
      <c r="O59" s="60" t="s">
        <v>29</v>
      </c>
      <c r="P59" s="59">
        <v>8</v>
      </c>
      <c r="Q59" s="59">
        <v>24</v>
      </c>
    </row>
    <row r="60" spans="1:17" s="13" customFormat="1" ht="41.4" x14ac:dyDescent="0.3">
      <c r="A60" s="11">
        <v>29</v>
      </c>
      <c r="B60" s="11" t="s">
        <v>402</v>
      </c>
      <c r="C60" s="11" t="s">
        <v>97</v>
      </c>
      <c r="D60" s="11" t="s">
        <v>89</v>
      </c>
      <c r="E60" s="5" t="s">
        <v>98</v>
      </c>
      <c r="F60" s="5" t="s">
        <v>93</v>
      </c>
      <c r="G60" s="11" t="s">
        <v>35</v>
      </c>
      <c r="H60" s="11" t="s">
        <v>35</v>
      </c>
      <c r="I60" s="10">
        <f>IF(OR($G60="",$H60=""),"",VLOOKUP($G60,'HR Lists'!$D$9:$E$13,2)*VLOOKUP($H60,'HR Lists'!$G$9:$H$13,2))</f>
        <v>32</v>
      </c>
      <c r="J60" s="11" t="s">
        <v>99</v>
      </c>
      <c r="K60" s="5" t="s">
        <v>100</v>
      </c>
      <c r="L60" s="11"/>
      <c r="M60" s="2"/>
      <c r="N60" s="11" t="s">
        <v>32</v>
      </c>
      <c r="O60" s="11" t="s">
        <v>32</v>
      </c>
      <c r="P60" s="10">
        <f>IF(OR($N60="",$O60=""),"",VLOOKUP($N60,'HR Lists'!$D$9:$E$13,2)*VLOOKUP($O60,'HR Lists'!$G$9:$H$13,2))</f>
        <v>4</v>
      </c>
      <c r="Q60" s="10">
        <f>IF(OR($I60="",$P60=""),"",$I60-$P60)</f>
        <v>28</v>
      </c>
    </row>
    <row r="61" spans="1:17" s="13" customFormat="1" ht="41.4" x14ac:dyDescent="0.3">
      <c r="A61" s="56">
        <v>29</v>
      </c>
      <c r="B61" s="56" t="s">
        <v>545</v>
      </c>
      <c r="C61" s="56" t="s">
        <v>97</v>
      </c>
      <c r="D61" s="56" t="s">
        <v>89</v>
      </c>
      <c r="E61" s="58" t="s">
        <v>98</v>
      </c>
      <c r="F61" s="58" t="s">
        <v>93</v>
      </c>
      <c r="G61" s="56" t="s">
        <v>35</v>
      </c>
      <c r="H61" s="56" t="s">
        <v>35</v>
      </c>
      <c r="I61" s="55">
        <v>32</v>
      </c>
      <c r="J61" s="56" t="s">
        <v>99</v>
      </c>
      <c r="K61" s="58" t="s">
        <v>100</v>
      </c>
      <c r="L61" s="56"/>
      <c r="M61" s="57"/>
      <c r="N61" s="56" t="s">
        <v>32</v>
      </c>
      <c r="O61" s="56" t="s">
        <v>32</v>
      </c>
      <c r="P61" s="55">
        <v>4</v>
      </c>
      <c r="Q61" s="55">
        <v>28</v>
      </c>
    </row>
    <row r="62" spans="1:17" s="13" customFormat="1" ht="55.2" x14ac:dyDescent="0.3">
      <c r="A62" s="11">
        <v>30</v>
      </c>
      <c r="B62" s="11" t="s">
        <v>402</v>
      </c>
      <c r="C62" s="11" t="s">
        <v>101</v>
      </c>
      <c r="D62" s="11" t="s">
        <v>89</v>
      </c>
      <c r="E62" s="5" t="s">
        <v>102</v>
      </c>
      <c r="F62" s="5" t="s">
        <v>103</v>
      </c>
      <c r="G62" s="11" t="s">
        <v>35</v>
      </c>
      <c r="H62" s="11" t="s">
        <v>35</v>
      </c>
      <c r="I62" s="10">
        <f>IF(OR($G62="",$H62=""),"",VLOOKUP($G62,'HR Lists'!$D$9:$E$13,2)*VLOOKUP($H62,'HR Lists'!$G$9:$H$13,2))</f>
        <v>32</v>
      </c>
      <c r="J62" s="11" t="s">
        <v>104</v>
      </c>
      <c r="K62" s="5" t="s">
        <v>105</v>
      </c>
      <c r="L62" s="11"/>
      <c r="M62" s="2"/>
      <c r="N62" s="11" t="s">
        <v>32</v>
      </c>
      <c r="O62" s="11" t="s">
        <v>29</v>
      </c>
      <c r="P62" s="10">
        <f>IF(OR($N62="",$O62=""),"",VLOOKUP($N62,'HR Lists'!$D$9:$E$13,2)*VLOOKUP($O62,'HR Lists'!$G$9:$H$13,2))</f>
        <v>8</v>
      </c>
      <c r="Q62" s="10">
        <f>IF(OR($I62="",$P62=""),"",$I62-$P62)</f>
        <v>24</v>
      </c>
    </row>
    <row r="63" spans="1:17" s="13" customFormat="1" ht="55.2" x14ac:dyDescent="0.3">
      <c r="A63" s="56">
        <v>30</v>
      </c>
      <c r="B63" s="56" t="s">
        <v>545</v>
      </c>
      <c r="C63" s="56" t="s">
        <v>101</v>
      </c>
      <c r="D63" s="56" t="s">
        <v>89</v>
      </c>
      <c r="E63" s="58" t="s">
        <v>102</v>
      </c>
      <c r="F63" s="58" t="s">
        <v>103</v>
      </c>
      <c r="G63" s="56" t="s">
        <v>35</v>
      </c>
      <c r="H63" s="56" t="s">
        <v>35</v>
      </c>
      <c r="I63" s="55">
        <v>32</v>
      </c>
      <c r="J63" s="56" t="s">
        <v>104</v>
      </c>
      <c r="K63" s="58" t="s">
        <v>105</v>
      </c>
      <c r="L63" s="56"/>
      <c r="M63" s="57"/>
      <c r="N63" s="56" t="s">
        <v>32</v>
      </c>
      <c r="O63" s="56" t="s">
        <v>29</v>
      </c>
      <c r="P63" s="55">
        <v>8</v>
      </c>
      <c r="Q63" s="55">
        <v>24</v>
      </c>
    </row>
    <row r="64" spans="1:17" s="13" customFormat="1" ht="69" x14ac:dyDescent="0.3">
      <c r="A64" s="11">
        <v>31</v>
      </c>
      <c r="B64" s="11" t="s">
        <v>402</v>
      </c>
      <c r="C64" s="11" t="s">
        <v>241</v>
      </c>
      <c r="D64" s="11" t="s">
        <v>238</v>
      </c>
      <c r="E64" s="5" t="s">
        <v>242</v>
      </c>
      <c r="F64" s="5" t="s">
        <v>243</v>
      </c>
      <c r="G64" s="11" t="s">
        <v>35</v>
      </c>
      <c r="H64" s="11" t="s">
        <v>35</v>
      </c>
      <c r="I64" s="10">
        <f>IF(OR($G64="",$H64=""),"",VLOOKUP($G64,'HR Lists'!$D$9:$E$13,2)*VLOOKUP($H64,'HR Lists'!$G$9:$H$13,2))</f>
        <v>32</v>
      </c>
      <c r="J64" s="11" t="s">
        <v>244</v>
      </c>
      <c r="K64" s="5" t="s">
        <v>245</v>
      </c>
      <c r="L64" s="11"/>
      <c r="M64" s="2"/>
      <c r="N64" s="11" t="s">
        <v>32</v>
      </c>
      <c r="O64" s="11" t="s">
        <v>32</v>
      </c>
      <c r="P64" s="10">
        <f>IF(OR($N64="",$O64=""),"",VLOOKUP($N64,'HR Lists'!$D$9:$E$13,2)*VLOOKUP($O64,'HR Lists'!$G$9:$H$13,2))</f>
        <v>4</v>
      </c>
      <c r="Q64" s="10">
        <f>IF(OR($I64="",$P64=""),"",$I64-$P64)</f>
        <v>28</v>
      </c>
    </row>
    <row r="65" spans="1:17" s="13" customFormat="1" ht="41.4" x14ac:dyDescent="0.3">
      <c r="A65" s="11">
        <v>32</v>
      </c>
      <c r="B65" s="11" t="s">
        <v>402</v>
      </c>
      <c r="C65" s="11" t="s">
        <v>71</v>
      </c>
      <c r="D65" s="10" t="s">
        <v>253</v>
      </c>
      <c r="E65" s="5" t="s">
        <v>257</v>
      </c>
      <c r="F65" s="5" t="s">
        <v>258</v>
      </c>
      <c r="G65" s="11" t="s">
        <v>35</v>
      </c>
      <c r="H65" s="11" t="s">
        <v>35</v>
      </c>
      <c r="I65" s="10">
        <f>IF(OR($G65="",$H65=""),"",VLOOKUP($G65,'HR Lists'!$D$9:$E$13,2)*VLOOKUP($H65,'HR Lists'!$G$9:$H$13,2))</f>
        <v>32</v>
      </c>
      <c r="J65" s="11" t="s">
        <v>44</v>
      </c>
      <c r="K65" s="5" t="s">
        <v>259</v>
      </c>
      <c r="L65" s="11"/>
      <c r="M65" s="2">
        <v>10000000</v>
      </c>
      <c r="N65" s="11" t="s">
        <v>29</v>
      </c>
      <c r="O65" s="11" t="s">
        <v>29</v>
      </c>
      <c r="P65" s="10">
        <f>IF(OR($N65="",$O65=""),"",VLOOKUP($N65,'HR Lists'!$D$9:$E$13,2)*VLOOKUP($O65,'HR Lists'!$G$9:$H$13,2))</f>
        <v>12</v>
      </c>
      <c r="Q65" s="10">
        <f>IF(OR($I65="",$P65=""),"",$I65-$P65)</f>
        <v>20</v>
      </c>
    </row>
    <row r="66" spans="1:17" s="13" customFormat="1" ht="41.4" x14ac:dyDescent="0.3">
      <c r="A66" s="11">
        <v>32</v>
      </c>
      <c r="B66" s="11" t="s">
        <v>545</v>
      </c>
      <c r="C66" s="11" t="s">
        <v>71</v>
      </c>
      <c r="D66" s="10" t="s">
        <v>253</v>
      </c>
      <c r="E66" s="5" t="s">
        <v>257</v>
      </c>
      <c r="F66" s="5" t="s">
        <v>258</v>
      </c>
      <c r="G66" s="11" t="s">
        <v>35</v>
      </c>
      <c r="H66" s="11" t="s">
        <v>35</v>
      </c>
      <c r="I66" s="10">
        <v>32</v>
      </c>
      <c r="J66" s="11" t="s">
        <v>44</v>
      </c>
      <c r="K66" s="5" t="s">
        <v>259</v>
      </c>
      <c r="L66" s="11"/>
      <c r="M66" s="2">
        <v>10000000</v>
      </c>
      <c r="N66" s="11" t="s">
        <v>29</v>
      </c>
      <c r="O66" s="11" t="s">
        <v>29</v>
      </c>
      <c r="P66" s="10">
        <v>12</v>
      </c>
      <c r="Q66" s="10">
        <v>20</v>
      </c>
    </row>
    <row r="67" spans="1:17" s="13" customFormat="1" ht="55.2" x14ac:dyDescent="0.3">
      <c r="A67" s="11">
        <v>33</v>
      </c>
      <c r="B67" s="11" t="s">
        <v>402</v>
      </c>
      <c r="C67" s="11" t="s">
        <v>140</v>
      </c>
      <c r="D67" s="11" t="s">
        <v>140</v>
      </c>
      <c r="E67" s="5" t="s">
        <v>205</v>
      </c>
      <c r="F67" s="5" t="s">
        <v>206</v>
      </c>
      <c r="G67" s="11" t="s">
        <v>27</v>
      </c>
      <c r="H67" s="11" t="s">
        <v>29</v>
      </c>
      <c r="I67" s="10">
        <f>IF(OR($G67="",$H67=""),"",VLOOKUP($G67,'HR Lists'!$D$9:$E$13,2)*VLOOKUP($H67,'HR Lists'!$G$9:$H$13,2))</f>
        <v>20</v>
      </c>
      <c r="J67" s="11" t="s">
        <v>207</v>
      </c>
      <c r="K67" s="5" t="s">
        <v>208</v>
      </c>
      <c r="L67" s="11"/>
      <c r="M67" s="2"/>
      <c r="N67" s="11" t="s">
        <v>32</v>
      </c>
      <c r="O67" s="11" t="s">
        <v>32</v>
      </c>
      <c r="P67" s="10">
        <f>IF(OR($N67="",$O67=""),"",VLOOKUP($N67,'HR Lists'!$D$9:$E$13,2)*VLOOKUP($O67,'HR Lists'!$G$9:$H$13,2))</f>
        <v>4</v>
      </c>
      <c r="Q67" s="10">
        <f>IF(OR($I67="",$P67=""),"",$I67-$P67)</f>
        <v>16</v>
      </c>
    </row>
    <row r="68" spans="1:17" s="13" customFormat="1" ht="55.2" x14ac:dyDescent="0.3">
      <c r="A68" s="11">
        <v>33</v>
      </c>
      <c r="B68" s="11" t="s">
        <v>545</v>
      </c>
      <c r="C68" s="11" t="s">
        <v>140</v>
      </c>
      <c r="D68" s="11" t="s">
        <v>140</v>
      </c>
      <c r="E68" s="5" t="s">
        <v>205</v>
      </c>
      <c r="F68" s="5" t="s">
        <v>206</v>
      </c>
      <c r="G68" s="11" t="s">
        <v>27</v>
      </c>
      <c r="H68" s="11" t="s">
        <v>29</v>
      </c>
      <c r="I68" s="10">
        <v>20</v>
      </c>
      <c r="J68" s="11" t="s">
        <v>207</v>
      </c>
      <c r="K68" s="5" t="s">
        <v>208</v>
      </c>
      <c r="L68" s="11"/>
      <c r="M68" s="2"/>
      <c r="N68" s="11" t="s">
        <v>32</v>
      </c>
      <c r="O68" s="11" t="s">
        <v>32</v>
      </c>
      <c r="P68" s="10">
        <v>4</v>
      </c>
      <c r="Q68" s="10">
        <v>16</v>
      </c>
    </row>
    <row r="69" spans="1:17" s="13" customFormat="1" ht="55.2" x14ac:dyDescent="0.3">
      <c r="A69" s="11">
        <v>34</v>
      </c>
      <c r="B69" s="11" t="s">
        <v>402</v>
      </c>
      <c r="C69" s="11" t="s">
        <v>140</v>
      </c>
      <c r="D69" s="11" t="s">
        <v>140</v>
      </c>
      <c r="E69" s="5" t="s">
        <v>201</v>
      </c>
      <c r="F69" s="5" t="s">
        <v>202</v>
      </c>
      <c r="G69" s="11" t="s">
        <v>29</v>
      </c>
      <c r="H69" s="11" t="s">
        <v>27</v>
      </c>
      <c r="I69" s="10">
        <f>IF(OR($G69="",$H69=""),"",VLOOKUP($G69,'HR Lists'!$D$9:$E$13,2)*VLOOKUP($H69,'HR Lists'!$G$9:$H$13,2))</f>
        <v>48</v>
      </c>
      <c r="J69" s="11" t="s">
        <v>203</v>
      </c>
      <c r="K69" s="5" t="s">
        <v>204</v>
      </c>
      <c r="L69" s="11"/>
      <c r="M69" s="2"/>
      <c r="N69" s="11" t="s">
        <v>29</v>
      </c>
      <c r="O69" s="11" t="s">
        <v>29</v>
      </c>
      <c r="P69" s="10">
        <f>IF(OR($N69="",$O69=""),"",VLOOKUP($N69,'HR Lists'!$D$9:$E$13,2)*VLOOKUP($O69,'HR Lists'!$G$9:$H$13,2))</f>
        <v>12</v>
      </c>
      <c r="Q69" s="10">
        <f>IF(OR($I69="",$P69=""),"",$I69-$P69)</f>
        <v>36</v>
      </c>
    </row>
    <row r="70" spans="1:17" s="13" customFormat="1" ht="55.2" x14ac:dyDescent="0.3">
      <c r="A70" s="11">
        <v>34</v>
      </c>
      <c r="B70" s="11" t="s">
        <v>545</v>
      </c>
      <c r="C70" s="11" t="s">
        <v>140</v>
      </c>
      <c r="D70" s="11" t="s">
        <v>140</v>
      </c>
      <c r="E70" s="5" t="s">
        <v>201</v>
      </c>
      <c r="F70" s="5" t="s">
        <v>202</v>
      </c>
      <c r="G70" s="11" t="s">
        <v>29</v>
      </c>
      <c r="H70" s="11" t="s">
        <v>27</v>
      </c>
      <c r="I70" s="10">
        <v>48</v>
      </c>
      <c r="J70" s="11" t="s">
        <v>203</v>
      </c>
      <c r="K70" s="5" t="s">
        <v>204</v>
      </c>
      <c r="L70" s="11"/>
      <c r="M70" s="2"/>
      <c r="N70" s="11" t="s">
        <v>29</v>
      </c>
      <c r="O70" s="11" t="s">
        <v>29</v>
      </c>
      <c r="P70" s="10">
        <v>12</v>
      </c>
      <c r="Q70" s="10">
        <v>36</v>
      </c>
    </row>
    <row r="71" spans="1:17" s="13" customFormat="1" ht="69" x14ac:dyDescent="0.3">
      <c r="A71" s="11">
        <v>35</v>
      </c>
      <c r="B71" s="11" t="s">
        <v>402</v>
      </c>
      <c r="C71" s="11" t="s">
        <v>45</v>
      </c>
      <c r="D71" s="26" t="s">
        <v>38</v>
      </c>
      <c r="E71" s="5" t="s">
        <v>46</v>
      </c>
      <c r="F71" s="5" t="s">
        <v>47</v>
      </c>
      <c r="G71" s="11" t="s">
        <v>29</v>
      </c>
      <c r="H71" s="11" t="s">
        <v>27</v>
      </c>
      <c r="I71" s="10">
        <f>IF(OR($G71="",$H71=""),"",VLOOKUP($G71,'HR Lists'!$D$9:$E$13,2)*VLOOKUP($H71,'HR Lists'!$G$9:$H$13,2))</f>
        <v>48</v>
      </c>
      <c r="J71" s="11" t="s">
        <v>48</v>
      </c>
      <c r="K71" s="5" t="s">
        <v>49</v>
      </c>
      <c r="L71" s="11"/>
      <c r="M71" s="2"/>
      <c r="N71" s="11" t="s">
        <v>32</v>
      </c>
      <c r="O71" s="11" t="s">
        <v>29</v>
      </c>
      <c r="P71" s="10">
        <f>IF(OR($N71="",$O71=""),"",VLOOKUP($N71,'HR Lists'!$D$9:$E$13,2)*VLOOKUP($O71,'HR Lists'!$G$9:$H$13,2))</f>
        <v>8</v>
      </c>
      <c r="Q71" s="10">
        <f>IF(OR($I71="",$P71=""),"",$I71-$P71)</f>
        <v>40</v>
      </c>
    </row>
    <row r="72" spans="1:17" s="13" customFormat="1" ht="69" x14ac:dyDescent="0.3">
      <c r="A72" s="11">
        <v>35</v>
      </c>
      <c r="B72" s="11" t="s">
        <v>545</v>
      </c>
      <c r="C72" s="11" t="s">
        <v>45</v>
      </c>
      <c r="D72" s="26" t="s">
        <v>38</v>
      </c>
      <c r="E72" s="5" t="s">
        <v>46</v>
      </c>
      <c r="F72" s="5" t="s">
        <v>47</v>
      </c>
      <c r="G72" s="11" t="s">
        <v>29</v>
      </c>
      <c r="H72" s="11" t="s">
        <v>27</v>
      </c>
      <c r="I72" s="10">
        <v>48</v>
      </c>
      <c r="J72" s="11" t="s">
        <v>48</v>
      </c>
      <c r="K72" s="5" t="s">
        <v>49</v>
      </c>
      <c r="L72" s="11"/>
      <c r="M72" s="2"/>
      <c r="N72" s="11" t="s">
        <v>32</v>
      </c>
      <c r="O72" s="11" t="s">
        <v>29</v>
      </c>
      <c r="P72" s="10">
        <v>8</v>
      </c>
      <c r="Q72" s="10">
        <v>40</v>
      </c>
    </row>
    <row r="73" spans="1:17" s="13" customFormat="1" ht="27.6" x14ac:dyDescent="0.3">
      <c r="A73" s="11">
        <v>36</v>
      </c>
      <c r="B73" s="11" t="s">
        <v>402</v>
      </c>
      <c r="C73" s="11" t="s">
        <v>71</v>
      </c>
      <c r="D73" s="26" t="s">
        <v>38</v>
      </c>
      <c r="E73" s="5" t="s">
        <v>72</v>
      </c>
      <c r="F73" s="5" t="s">
        <v>73</v>
      </c>
      <c r="G73" s="11" t="s">
        <v>29</v>
      </c>
      <c r="H73" s="11" t="s">
        <v>27</v>
      </c>
      <c r="I73" s="10">
        <f>IF(OR($G73="",$H73=""),"",VLOOKUP($G73,'HR Lists'!$D$9:$E$13,2)*VLOOKUP($H73,'HR Lists'!$G$9:$H$13,2))</f>
        <v>48</v>
      </c>
      <c r="J73" s="11" t="s">
        <v>74</v>
      </c>
      <c r="K73" s="5" t="s">
        <v>75</v>
      </c>
      <c r="L73" s="11"/>
      <c r="M73" s="2"/>
      <c r="N73" s="11" t="s">
        <v>32</v>
      </c>
      <c r="O73" s="11" t="s">
        <v>27</v>
      </c>
      <c r="P73" s="10">
        <f>IF(OR($N73="",$O73=""),"",VLOOKUP($N73,'HR Lists'!$D$9:$E$13,2)*VLOOKUP($O73,'HR Lists'!$G$9:$H$13,2))</f>
        <v>32</v>
      </c>
      <c r="Q73" s="10">
        <f>IF(OR($I73="",$P73=""),"",$I73-$P73)</f>
        <v>16</v>
      </c>
    </row>
    <row r="74" spans="1:17" s="13" customFormat="1" ht="27.6" x14ac:dyDescent="0.3">
      <c r="A74" s="11">
        <v>36</v>
      </c>
      <c r="B74" s="11" t="s">
        <v>545</v>
      </c>
      <c r="C74" s="11" t="s">
        <v>71</v>
      </c>
      <c r="D74" s="26" t="s">
        <v>38</v>
      </c>
      <c r="E74" s="5" t="s">
        <v>72</v>
      </c>
      <c r="F74" s="5" t="s">
        <v>73</v>
      </c>
      <c r="G74" s="11" t="s">
        <v>29</v>
      </c>
      <c r="H74" s="11" t="s">
        <v>27</v>
      </c>
      <c r="I74" s="10">
        <v>48</v>
      </c>
      <c r="J74" s="11" t="s">
        <v>74</v>
      </c>
      <c r="K74" s="5" t="s">
        <v>75</v>
      </c>
      <c r="L74" s="11"/>
      <c r="M74" s="2"/>
      <c r="N74" s="11" t="s">
        <v>32</v>
      </c>
      <c r="O74" s="11" t="s">
        <v>27</v>
      </c>
      <c r="P74" s="10">
        <v>32</v>
      </c>
      <c r="Q74" s="10">
        <v>16</v>
      </c>
    </row>
    <row r="75" spans="1:17" s="13" customFormat="1" ht="41.4" x14ac:dyDescent="0.3">
      <c r="A75" s="11">
        <v>37</v>
      </c>
      <c r="B75" s="11" t="s">
        <v>402</v>
      </c>
      <c r="C75" s="11" t="s">
        <v>23</v>
      </c>
      <c r="D75" s="26" t="s">
        <v>24</v>
      </c>
      <c r="E75" s="5" t="s">
        <v>30</v>
      </c>
      <c r="F75" s="5" t="s">
        <v>26</v>
      </c>
      <c r="G75" s="11" t="s">
        <v>29</v>
      </c>
      <c r="H75" s="11" t="s">
        <v>27</v>
      </c>
      <c r="I75" s="10">
        <f>IF(OR($G75="",$H75=""),"",VLOOKUP($G75,'HR Lists'!$D$9:$E$13,2)*VLOOKUP($H75,'HR Lists'!$G$9:$H$13,2))</f>
        <v>48</v>
      </c>
      <c r="J75" s="11" t="s">
        <v>28</v>
      </c>
      <c r="K75" s="5" t="s">
        <v>31</v>
      </c>
      <c r="L75" s="11"/>
      <c r="M75" s="2"/>
      <c r="N75" s="11" t="s">
        <v>32</v>
      </c>
      <c r="O75" s="11" t="s">
        <v>32</v>
      </c>
      <c r="P75" s="10">
        <f>IF(OR($N75="",$O75=""),"",VLOOKUP($N75,'HR Lists'!$D$9:$E$13,2)*VLOOKUP($O75,'HR Lists'!$G$9:$H$13,2))</f>
        <v>4</v>
      </c>
      <c r="Q75" s="10">
        <f>IF(OR($I75="",$P75=""),"",$I75-$P75)</f>
        <v>44</v>
      </c>
    </row>
    <row r="76" spans="1:17" s="13" customFormat="1" ht="41.4" x14ac:dyDescent="0.3">
      <c r="A76" s="11">
        <v>37</v>
      </c>
      <c r="B76" s="11" t="s">
        <v>545</v>
      </c>
      <c r="C76" s="11" t="s">
        <v>23</v>
      </c>
      <c r="D76" s="26" t="s">
        <v>24</v>
      </c>
      <c r="E76" s="5" t="s">
        <v>30</v>
      </c>
      <c r="F76" s="5" t="s">
        <v>26</v>
      </c>
      <c r="G76" s="11" t="s">
        <v>29</v>
      </c>
      <c r="H76" s="11" t="s">
        <v>27</v>
      </c>
      <c r="I76" s="10">
        <v>48</v>
      </c>
      <c r="J76" s="11" t="s">
        <v>28</v>
      </c>
      <c r="K76" s="5" t="s">
        <v>31</v>
      </c>
      <c r="L76" s="11"/>
      <c r="M76" s="2"/>
      <c r="N76" s="11" t="s">
        <v>32</v>
      </c>
      <c r="O76" s="11" t="s">
        <v>32</v>
      </c>
      <c r="P76" s="10">
        <v>4</v>
      </c>
      <c r="Q76" s="10">
        <v>44</v>
      </c>
    </row>
    <row r="77" spans="1:17" s="13" customFormat="1" ht="69" x14ac:dyDescent="0.3">
      <c r="A77" s="11">
        <v>38</v>
      </c>
      <c r="B77" s="11" t="s">
        <v>402</v>
      </c>
      <c r="C77" s="11" t="s">
        <v>23</v>
      </c>
      <c r="D77" s="26" t="s">
        <v>24</v>
      </c>
      <c r="E77" s="5" t="s">
        <v>385</v>
      </c>
      <c r="F77" s="5" t="s">
        <v>26</v>
      </c>
      <c r="G77" s="11" t="s">
        <v>29</v>
      </c>
      <c r="H77" s="11" t="s">
        <v>27</v>
      </c>
      <c r="I77" s="10">
        <f>IF(OR($G77="",$H77=""),"",VLOOKUP($G77,'HR Lists'!$D$9:$E$13,2)*VLOOKUP($H77,'HR Lists'!$G$9:$H$13,2))</f>
        <v>48</v>
      </c>
      <c r="J77" s="11" t="s">
        <v>28</v>
      </c>
      <c r="K77" s="5" t="s">
        <v>31</v>
      </c>
      <c r="L77" s="11"/>
      <c r="M77" s="2"/>
      <c r="N77" s="11" t="s">
        <v>32</v>
      </c>
      <c r="O77" s="11" t="s">
        <v>32</v>
      </c>
      <c r="P77" s="10">
        <f>IF(OR($N77="",$O77=""),"",VLOOKUP($N77,'HR Lists'!$D$9:$E$13,2)*VLOOKUP($O77,'HR Lists'!$G$9:$H$13,2))</f>
        <v>4</v>
      </c>
      <c r="Q77" s="10">
        <f>IF(OR($I77="",$P77=""),"",$I77-$P77)</f>
        <v>44</v>
      </c>
    </row>
    <row r="78" spans="1:17" s="13" customFormat="1" ht="55.2" x14ac:dyDescent="0.3">
      <c r="A78" s="11">
        <v>38</v>
      </c>
      <c r="B78" s="11" t="s">
        <v>545</v>
      </c>
      <c r="C78" s="11" t="s">
        <v>23</v>
      </c>
      <c r="D78" s="26" t="s">
        <v>24</v>
      </c>
      <c r="E78" s="5" t="s">
        <v>534</v>
      </c>
      <c r="F78" s="5" t="s">
        <v>26</v>
      </c>
      <c r="G78" s="11" t="s">
        <v>29</v>
      </c>
      <c r="H78" s="11" t="s">
        <v>27</v>
      </c>
      <c r="I78" s="10">
        <v>48</v>
      </c>
      <c r="J78" s="11" t="s">
        <v>28</v>
      </c>
      <c r="K78" s="5" t="s">
        <v>31</v>
      </c>
      <c r="L78" s="11"/>
      <c r="M78" s="2"/>
      <c r="N78" s="11" t="s">
        <v>32</v>
      </c>
      <c r="O78" s="11" t="s">
        <v>32</v>
      </c>
      <c r="P78" s="10">
        <v>4</v>
      </c>
      <c r="Q78" s="10">
        <v>44</v>
      </c>
    </row>
    <row r="79" spans="1:17" s="13" customFormat="1" ht="41.4" x14ac:dyDescent="0.3">
      <c r="A79" s="11">
        <v>39</v>
      </c>
      <c r="B79" s="11" t="s">
        <v>402</v>
      </c>
      <c r="C79" s="11" t="s">
        <v>281</v>
      </c>
      <c r="D79" s="11" t="s">
        <v>267</v>
      </c>
      <c r="E79" s="5" t="s">
        <v>282</v>
      </c>
      <c r="F79" s="5" t="s">
        <v>283</v>
      </c>
      <c r="G79" s="11" t="s">
        <v>29</v>
      </c>
      <c r="H79" s="11" t="s">
        <v>27</v>
      </c>
      <c r="I79" s="10">
        <f>IF(OR($G79="",$H79=""),"",VLOOKUP($G79,'HR Lists'!$D$9:$E$13,2)*VLOOKUP($H79,'HR Lists'!$G$9:$H$13,2))</f>
        <v>48</v>
      </c>
      <c r="J79" s="11" t="s">
        <v>36</v>
      </c>
      <c r="K79" s="5" t="s">
        <v>284</v>
      </c>
      <c r="L79" s="11"/>
      <c r="M79" s="2"/>
      <c r="N79" s="11" t="s">
        <v>32</v>
      </c>
      <c r="O79" s="11" t="s">
        <v>32</v>
      </c>
      <c r="P79" s="10">
        <f>IF(OR($N79="",$O79=""),"",VLOOKUP($N79,'HR Lists'!$D$9:$E$13,2)*VLOOKUP($O79,'HR Lists'!$G$9:$H$13,2))</f>
        <v>4</v>
      </c>
      <c r="Q79" s="10">
        <f>IF(OR($I79="",$P79=""),"",$I79-$P79)</f>
        <v>44</v>
      </c>
    </row>
    <row r="80" spans="1:17" s="13" customFormat="1" ht="41.4" x14ac:dyDescent="0.3">
      <c r="A80" s="11">
        <v>39</v>
      </c>
      <c r="B80" s="11" t="s">
        <v>545</v>
      </c>
      <c r="C80" s="11" t="s">
        <v>281</v>
      </c>
      <c r="D80" s="11" t="s">
        <v>267</v>
      </c>
      <c r="E80" s="5" t="s">
        <v>282</v>
      </c>
      <c r="F80" s="5" t="s">
        <v>283</v>
      </c>
      <c r="G80" s="11" t="s">
        <v>29</v>
      </c>
      <c r="H80" s="11" t="s">
        <v>27</v>
      </c>
      <c r="I80" s="10">
        <v>48</v>
      </c>
      <c r="J80" s="11" t="s">
        <v>36</v>
      </c>
      <c r="K80" s="5" t="s">
        <v>284</v>
      </c>
      <c r="L80" s="11"/>
      <c r="M80" s="2"/>
      <c r="N80" s="11" t="s">
        <v>32</v>
      </c>
      <c r="O80" s="11" t="s">
        <v>32</v>
      </c>
      <c r="P80" s="10">
        <v>4</v>
      </c>
      <c r="Q80" s="10">
        <v>44</v>
      </c>
    </row>
    <row r="81" spans="1:17" s="13" customFormat="1" ht="82.8" x14ac:dyDescent="0.3">
      <c r="A81" s="11">
        <v>40</v>
      </c>
      <c r="B81" s="11" t="s">
        <v>402</v>
      </c>
      <c r="C81" s="11" t="s">
        <v>280</v>
      </c>
      <c r="D81" s="11" t="s">
        <v>267</v>
      </c>
      <c r="E81" s="22" t="s">
        <v>377</v>
      </c>
      <c r="F81" s="22" t="s">
        <v>378</v>
      </c>
      <c r="G81" s="11" t="s">
        <v>29</v>
      </c>
      <c r="H81" s="11" t="s">
        <v>29</v>
      </c>
      <c r="I81" s="10">
        <f>IF(OR($G81="",$H81=""),"",VLOOKUP($G81,'HR Lists'!$D$9:$E$13,2)*VLOOKUP($H81,'HR Lists'!$G$9:$H$13,2))</f>
        <v>12</v>
      </c>
      <c r="J81" s="21" t="s">
        <v>380</v>
      </c>
      <c r="K81" s="22" t="s">
        <v>381</v>
      </c>
      <c r="L81" s="11"/>
      <c r="M81" s="2"/>
      <c r="N81" s="11" t="s">
        <v>32</v>
      </c>
      <c r="O81" s="11" t="s">
        <v>88</v>
      </c>
      <c r="P81" s="10">
        <f>IF(OR($N81="",$O81=""),"",VLOOKUP($N81,'HR Lists'!$D$9:$E$13,2)*VLOOKUP($O81,'HR Lists'!$G$9:$H$13,2))</f>
        <v>2</v>
      </c>
      <c r="Q81" s="10">
        <f>IF(OR($I81="",$P81=""),"",$I81-$P81)</f>
        <v>10</v>
      </c>
    </row>
    <row r="82" spans="1:17" s="13" customFormat="1" ht="27.6" x14ac:dyDescent="0.3">
      <c r="A82" s="11">
        <v>40</v>
      </c>
      <c r="B82" s="11" t="s">
        <v>545</v>
      </c>
      <c r="C82" s="11" t="s">
        <v>280</v>
      </c>
      <c r="D82" s="11" t="s">
        <v>267</v>
      </c>
      <c r="E82" s="22" t="s">
        <v>533</v>
      </c>
      <c r="F82" s="22" t="s">
        <v>532</v>
      </c>
      <c r="G82" s="11" t="s">
        <v>29</v>
      </c>
      <c r="H82" s="11" t="s">
        <v>27</v>
      </c>
      <c r="I82" s="10">
        <v>48</v>
      </c>
      <c r="J82" s="21" t="s">
        <v>523</v>
      </c>
      <c r="K82" s="22" t="s">
        <v>531</v>
      </c>
      <c r="L82" s="11"/>
      <c r="M82" s="2"/>
      <c r="N82" s="11" t="s">
        <v>32</v>
      </c>
      <c r="O82" s="11" t="s">
        <v>32</v>
      </c>
      <c r="P82" s="10">
        <v>4</v>
      </c>
      <c r="Q82" s="10">
        <v>44</v>
      </c>
    </row>
    <row r="83" spans="1:17" s="13" customFormat="1" ht="124.2" x14ac:dyDescent="0.3">
      <c r="A83" s="11">
        <v>41</v>
      </c>
      <c r="B83" s="11" t="s">
        <v>402</v>
      </c>
      <c r="C83" s="11" t="s">
        <v>293</v>
      </c>
      <c r="D83" s="11" t="s">
        <v>267</v>
      </c>
      <c r="E83" s="5" t="s">
        <v>294</v>
      </c>
      <c r="F83" s="5" t="s">
        <v>295</v>
      </c>
      <c r="G83" s="11" t="s">
        <v>29</v>
      </c>
      <c r="H83" s="11" t="s">
        <v>27</v>
      </c>
      <c r="I83" s="10">
        <f>IF(OR($G83="",$H83=""),"",VLOOKUP($G83,'HR Lists'!$D$9:$E$13,2)*VLOOKUP($H83,'HR Lists'!$G$9:$H$13,2))</f>
        <v>48</v>
      </c>
      <c r="J83" s="11" t="s">
        <v>36</v>
      </c>
      <c r="K83" s="22" t="s">
        <v>384</v>
      </c>
      <c r="L83" s="11"/>
      <c r="M83" s="2"/>
      <c r="N83" s="11" t="s">
        <v>32</v>
      </c>
      <c r="O83" s="11" t="s">
        <v>32</v>
      </c>
      <c r="P83" s="10">
        <f>IF(OR($N83="",$O83=""),"",VLOOKUP($N83,'HR Lists'!$D$9:$E$13,2)*VLOOKUP($O83,'HR Lists'!$G$9:$H$13,2))</f>
        <v>4</v>
      </c>
      <c r="Q83" s="10">
        <f>IF(OR($I83="",$P83=""),"",$I83-$P83)</f>
        <v>44</v>
      </c>
    </row>
    <row r="84" spans="1:17" s="13" customFormat="1" ht="41.4" x14ac:dyDescent="0.3">
      <c r="A84" s="11">
        <v>41</v>
      </c>
      <c r="B84" s="11" t="s">
        <v>545</v>
      </c>
      <c r="C84" s="11" t="s">
        <v>293</v>
      </c>
      <c r="D84" s="11" t="s">
        <v>267</v>
      </c>
      <c r="E84" s="5" t="s">
        <v>294</v>
      </c>
      <c r="F84" s="5" t="s">
        <v>295</v>
      </c>
      <c r="G84" s="11" t="s">
        <v>29</v>
      </c>
      <c r="H84" s="11" t="s">
        <v>27</v>
      </c>
      <c r="I84" s="10">
        <v>48</v>
      </c>
      <c r="J84" s="11" t="s">
        <v>36</v>
      </c>
      <c r="K84" s="22" t="s">
        <v>530</v>
      </c>
      <c r="L84" s="11"/>
      <c r="M84" s="2"/>
      <c r="N84" s="11" t="s">
        <v>32</v>
      </c>
      <c r="O84" s="11" t="s">
        <v>32</v>
      </c>
      <c r="P84" s="10">
        <v>4</v>
      </c>
      <c r="Q84" s="10">
        <v>44</v>
      </c>
    </row>
    <row r="85" spans="1:17" s="13" customFormat="1" ht="55.2" x14ac:dyDescent="0.3">
      <c r="A85" s="11">
        <v>42</v>
      </c>
      <c r="B85" s="11" t="s">
        <v>545</v>
      </c>
      <c r="C85" s="11" t="s">
        <v>58</v>
      </c>
      <c r="D85" s="11" t="s">
        <v>163</v>
      </c>
      <c r="E85" s="5" t="s">
        <v>170</v>
      </c>
      <c r="F85" s="5" t="s">
        <v>171</v>
      </c>
      <c r="G85" s="11" t="s">
        <v>29</v>
      </c>
      <c r="H85" s="11" t="s">
        <v>27</v>
      </c>
      <c r="I85" s="10">
        <v>48</v>
      </c>
      <c r="J85" s="11" t="s">
        <v>172</v>
      </c>
      <c r="K85" s="22" t="s">
        <v>173</v>
      </c>
      <c r="L85" s="11"/>
      <c r="M85" s="2"/>
      <c r="N85" s="11" t="s">
        <v>32</v>
      </c>
      <c r="O85" s="11" t="s">
        <v>32</v>
      </c>
      <c r="P85" s="10">
        <v>4</v>
      </c>
      <c r="Q85" s="10">
        <v>44</v>
      </c>
    </row>
    <row r="86" spans="1:17" s="13" customFormat="1" ht="55.2" x14ac:dyDescent="0.3">
      <c r="A86" s="11">
        <v>43</v>
      </c>
      <c r="B86" s="11" t="s">
        <v>402</v>
      </c>
      <c r="C86" s="11" t="s">
        <v>58</v>
      </c>
      <c r="D86" s="11" t="s">
        <v>263</v>
      </c>
      <c r="E86" s="5" t="s">
        <v>170</v>
      </c>
      <c r="F86" s="5" t="s">
        <v>171</v>
      </c>
      <c r="G86" s="11" t="s">
        <v>29</v>
      </c>
      <c r="H86" s="11" t="s">
        <v>27</v>
      </c>
      <c r="I86" s="10">
        <f>IF(OR($G86="",$H86=""),"",VLOOKUP($G86,'HR Lists'!$D$9:$E$13,2)*VLOOKUP($H86,'HR Lists'!$G$9:$H$13,2))</f>
        <v>48</v>
      </c>
      <c r="J86" s="11" t="s">
        <v>172</v>
      </c>
      <c r="K86" s="5" t="s">
        <v>173</v>
      </c>
      <c r="L86" s="11"/>
      <c r="M86" s="2"/>
      <c r="N86" s="11" t="s">
        <v>32</v>
      </c>
      <c r="O86" s="11" t="s">
        <v>32</v>
      </c>
      <c r="P86" s="10">
        <f>IF(OR($N86="",$O86=""),"",VLOOKUP($N86,'HR Lists'!$D$9:$E$13,2)*VLOOKUP($O86,'HR Lists'!$G$9:$H$13,2))</f>
        <v>4</v>
      </c>
      <c r="Q86" s="10">
        <f>IF(OR($I86="",$P86=""),"",$I86-$P86)</f>
        <v>44</v>
      </c>
    </row>
    <row r="87" spans="1:17" s="13" customFormat="1" ht="55.2" x14ac:dyDescent="0.3">
      <c r="A87" s="11">
        <v>43</v>
      </c>
      <c r="B87" s="11" t="s">
        <v>545</v>
      </c>
      <c r="C87" s="11" t="s">
        <v>58</v>
      </c>
      <c r="D87" s="11" t="s">
        <v>263</v>
      </c>
      <c r="E87" s="5" t="s">
        <v>170</v>
      </c>
      <c r="F87" s="5" t="s">
        <v>171</v>
      </c>
      <c r="G87" s="11" t="s">
        <v>29</v>
      </c>
      <c r="H87" s="11" t="s">
        <v>27</v>
      </c>
      <c r="I87" s="10">
        <v>48</v>
      </c>
      <c r="J87" s="11" t="s">
        <v>172</v>
      </c>
      <c r="K87" s="5" t="s">
        <v>173</v>
      </c>
      <c r="L87" s="11"/>
      <c r="M87" s="2"/>
      <c r="N87" s="11" t="s">
        <v>32</v>
      </c>
      <c r="O87" s="11" t="s">
        <v>32</v>
      </c>
      <c r="P87" s="10">
        <v>4</v>
      </c>
      <c r="Q87" s="10">
        <v>44</v>
      </c>
    </row>
    <row r="88" spans="1:17" s="13" customFormat="1" ht="41.4" x14ac:dyDescent="0.3">
      <c r="A88" s="11">
        <v>44</v>
      </c>
      <c r="B88" s="11" t="s">
        <v>402</v>
      </c>
      <c r="C88" s="11" t="s">
        <v>97</v>
      </c>
      <c r="D88" s="11" t="s">
        <v>301</v>
      </c>
      <c r="E88" s="5" t="s">
        <v>305</v>
      </c>
      <c r="F88" s="5" t="s">
        <v>306</v>
      </c>
      <c r="G88" s="11" t="s">
        <v>29</v>
      </c>
      <c r="H88" s="11" t="s">
        <v>27</v>
      </c>
      <c r="I88" s="10">
        <f>IF(OR($G88="",$H88=""),"",VLOOKUP($G88,'HR Lists'!$D$9:$E$13,2)*VLOOKUP($H88,'HR Lists'!$G$9:$H$13,2))</f>
        <v>48</v>
      </c>
      <c r="J88" s="11" t="s">
        <v>36</v>
      </c>
      <c r="K88" s="5" t="s">
        <v>307</v>
      </c>
      <c r="L88" s="11"/>
      <c r="M88" s="2"/>
      <c r="N88" s="11" t="s">
        <v>32</v>
      </c>
      <c r="O88" s="11" t="s">
        <v>32</v>
      </c>
      <c r="P88" s="10">
        <f>IF(OR($N88="",$O88=""),"",VLOOKUP($N88,'HR Lists'!$D$9:$E$13,2)*VLOOKUP($O88,'HR Lists'!$G$9:$H$13,2))</f>
        <v>4</v>
      </c>
      <c r="Q88" s="10">
        <f>IF(OR($I88="",$P88=""),"",$I88-$P88)</f>
        <v>44</v>
      </c>
    </row>
    <row r="89" spans="1:17" s="13" customFormat="1" ht="27.6" x14ac:dyDescent="0.3">
      <c r="A89" s="11">
        <v>45</v>
      </c>
      <c r="B89" s="11" t="s">
        <v>402</v>
      </c>
      <c r="C89" s="11" t="s">
        <v>308</v>
      </c>
      <c r="D89" s="11" t="s">
        <v>301</v>
      </c>
      <c r="E89" s="5" t="s">
        <v>309</v>
      </c>
      <c r="F89" s="5" t="s">
        <v>310</v>
      </c>
      <c r="G89" s="11" t="s">
        <v>29</v>
      </c>
      <c r="H89" s="11" t="s">
        <v>27</v>
      </c>
      <c r="I89" s="10">
        <f>IF(OR($G89="",$H89=""),"",VLOOKUP($G89,'HR Lists'!$D$9:$E$13,2)*VLOOKUP($H89,'HR Lists'!$G$9:$H$13,2))</f>
        <v>48</v>
      </c>
      <c r="J89" s="11" t="s">
        <v>36</v>
      </c>
      <c r="K89" s="5" t="s">
        <v>311</v>
      </c>
      <c r="L89" s="11"/>
      <c r="M89" s="2"/>
      <c r="N89" s="11" t="s">
        <v>32</v>
      </c>
      <c r="O89" s="11" t="s">
        <v>32</v>
      </c>
      <c r="P89" s="10">
        <f>IF(OR($N89="",$O89=""),"",VLOOKUP($N89,'HR Lists'!$D$9:$E$13,2)*VLOOKUP($O89,'HR Lists'!$G$9:$H$13,2))</f>
        <v>4</v>
      </c>
      <c r="Q89" s="10">
        <f>IF(OR($I89="",$P89=""),"",$I89-$P89)</f>
        <v>44</v>
      </c>
    </row>
    <row r="90" spans="1:17" s="13" customFormat="1" ht="27.6" x14ac:dyDescent="0.3">
      <c r="A90" s="11">
        <v>46</v>
      </c>
      <c r="B90" s="11" t="s">
        <v>402</v>
      </c>
      <c r="C90" s="11" t="s">
        <v>58</v>
      </c>
      <c r="D90" s="11" t="s">
        <v>238</v>
      </c>
      <c r="E90" s="5" t="s">
        <v>239</v>
      </c>
      <c r="F90" s="5" t="s">
        <v>240</v>
      </c>
      <c r="G90" s="11" t="s">
        <v>29</v>
      </c>
      <c r="H90" s="11" t="s">
        <v>27</v>
      </c>
      <c r="I90" s="10">
        <f>IF(OR($G90="",$H90=""),"",VLOOKUP($G90,'HR Lists'!$D$9:$E$13,2)*VLOOKUP($H90,'HR Lists'!$G$9:$H$13,2))</f>
        <v>48</v>
      </c>
      <c r="J90" s="11" t="s">
        <v>74</v>
      </c>
      <c r="K90" s="5" t="s">
        <v>75</v>
      </c>
      <c r="L90" s="11"/>
      <c r="M90" s="2"/>
      <c r="N90" s="11" t="s">
        <v>32</v>
      </c>
      <c r="O90" s="11" t="s">
        <v>27</v>
      </c>
      <c r="P90" s="10">
        <f>IF(OR($N90="",$O90=""),"",VLOOKUP($N90,'HR Lists'!$D$9:$E$13,2)*VLOOKUP($O90,'HR Lists'!$G$9:$H$13,2))</f>
        <v>32</v>
      </c>
      <c r="Q90" s="10">
        <f>IF(OR($I90="",$P90=""),"",$I90-$P90)</f>
        <v>16</v>
      </c>
    </row>
    <row r="91" spans="1:17" s="13" customFormat="1" ht="41.4" x14ac:dyDescent="0.3">
      <c r="A91" s="11">
        <v>47</v>
      </c>
      <c r="B91" s="11" t="s">
        <v>402</v>
      </c>
      <c r="C91" s="11" t="s">
        <v>71</v>
      </c>
      <c r="D91" s="11" t="s">
        <v>106</v>
      </c>
      <c r="E91" s="5" t="s">
        <v>130</v>
      </c>
      <c r="F91" s="5" t="s">
        <v>131</v>
      </c>
      <c r="G91" s="11" t="s">
        <v>29</v>
      </c>
      <c r="H91" s="11" t="s">
        <v>35</v>
      </c>
      <c r="I91" s="10">
        <f>IF(OR($G91="",$H91=""),"",VLOOKUP($G91,'HR Lists'!$D$9:$E$13,2)*VLOOKUP($H91,'HR Lists'!$G$9:$H$13,2))</f>
        <v>24</v>
      </c>
      <c r="J91" s="11" t="s">
        <v>132</v>
      </c>
      <c r="K91" s="5" t="s">
        <v>133</v>
      </c>
      <c r="L91" s="11"/>
      <c r="M91" s="2"/>
      <c r="N91" s="11" t="s">
        <v>32</v>
      </c>
      <c r="O91" s="11" t="s">
        <v>32</v>
      </c>
      <c r="P91" s="10">
        <f>IF(OR($N91="",$O91=""),"",VLOOKUP($N91,'HR Lists'!$D$9:$E$13,2)*VLOOKUP($O91,'HR Lists'!$G$9:$H$13,2))</f>
        <v>4</v>
      </c>
      <c r="Q91" s="10">
        <f>IF(OR($I91="",$P91=""),"",$I91-$P91)</f>
        <v>20</v>
      </c>
    </row>
    <row r="92" spans="1:17" s="13" customFormat="1" ht="41.4" x14ac:dyDescent="0.3">
      <c r="A92" s="11">
        <v>47</v>
      </c>
      <c r="B92" s="11" t="s">
        <v>545</v>
      </c>
      <c r="C92" s="11" t="s">
        <v>71</v>
      </c>
      <c r="D92" s="11" t="s">
        <v>106</v>
      </c>
      <c r="E92" s="5" t="s">
        <v>130</v>
      </c>
      <c r="F92" s="5" t="s">
        <v>131</v>
      </c>
      <c r="G92" s="11" t="s">
        <v>29</v>
      </c>
      <c r="H92" s="11" t="s">
        <v>35</v>
      </c>
      <c r="I92" s="10">
        <v>24</v>
      </c>
      <c r="J92" s="11" t="s">
        <v>132</v>
      </c>
      <c r="K92" s="5" t="s">
        <v>133</v>
      </c>
      <c r="L92" s="11"/>
      <c r="M92" s="2"/>
      <c r="N92" s="11" t="s">
        <v>32</v>
      </c>
      <c r="O92" s="11" t="s">
        <v>32</v>
      </c>
      <c r="P92" s="10">
        <v>4</v>
      </c>
      <c r="Q92" s="10">
        <v>20</v>
      </c>
    </row>
    <row r="93" spans="1:17" s="13" customFormat="1" ht="55.2" x14ac:dyDescent="0.3">
      <c r="A93" s="11">
        <v>48</v>
      </c>
      <c r="B93" s="11" t="s">
        <v>402</v>
      </c>
      <c r="C93" s="11" t="s">
        <v>227</v>
      </c>
      <c r="D93" s="11" t="s">
        <v>140</v>
      </c>
      <c r="E93" s="5" t="s">
        <v>235</v>
      </c>
      <c r="F93" s="5" t="s">
        <v>233</v>
      </c>
      <c r="G93" s="11" t="s">
        <v>29</v>
      </c>
      <c r="H93" s="11" t="s">
        <v>35</v>
      </c>
      <c r="I93" s="10">
        <f>IF(OR($G93="",$H93=""),"",VLOOKUP($G93,'HR Lists'!$D$9:$E$13,2)*VLOOKUP($H93,'HR Lists'!$G$9:$H$13,2))</f>
        <v>24</v>
      </c>
      <c r="J93" s="11" t="s">
        <v>236</v>
      </c>
      <c r="K93" s="5" t="s">
        <v>237</v>
      </c>
      <c r="L93" s="11"/>
      <c r="M93" s="2"/>
      <c r="N93" s="11" t="s">
        <v>32</v>
      </c>
      <c r="O93" s="11" t="s">
        <v>29</v>
      </c>
      <c r="P93" s="10">
        <f>IF(OR($N93="",$O93=""),"",VLOOKUP($N93,'HR Lists'!$D$9:$E$13,2)*VLOOKUP($O93,'HR Lists'!$G$9:$H$13,2))</f>
        <v>8</v>
      </c>
      <c r="Q93" s="10">
        <f>IF(OR($I93="",$P93=""),"",$I93-$P93)</f>
        <v>16</v>
      </c>
    </row>
    <row r="94" spans="1:17" s="13" customFormat="1" ht="55.2" x14ac:dyDescent="0.3">
      <c r="A94" s="11">
        <v>48</v>
      </c>
      <c r="B94" s="11" t="s">
        <v>545</v>
      </c>
      <c r="C94" s="11" t="s">
        <v>227</v>
      </c>
      <c r="D94" s="11" t="s">
        <v>140</v>
      </c>
      <c r="E94" s="5" t="s">
        <v>235</v>
      </c>
      <c r="F94" s="5" t="s">
        <v>233</v>
      </c>
      <c r="G94" s="11" t="s">
        <v>29</v>
      </c>
      <c r="H94" s="11" t="s">
        <v>35</v>
      </c>
      <c r="I94" s="10">
        <v>24</v>
      </c>
      <c r="J94" s="11" t="s">
        <v>236</v>
      </c>
      <c r="K94" s="5" t="s">
        <v>237</v>
      </c>
      <c r="L94" s="11"/>
      <c r="M94" s="2"/>
      <c r="N94" s="11" t="s">
        <v>32</v>
      </c>
      <c r="O94" s="11" t="s">
        <v>29</v>
      </c>
      <c r="P94" s="10">
        <v>8</v>
      </c>
      <c r="Q94" s="10">
        <v>16</v>
      </c>
    </row>
    <row r="95" spans="1:17" s="13" customFormat="1" ht="138" x14ac:dyDescent="0.3">
      <c r="A95" s="11">
        <v>49</v>
      </c>
      <c r="B95" s="11" t="s">
        <v>402</v>
      </c>
      <c r="C95" s="11" t="s">
        <v>45</v>
      </c>
      <c r="D95" s="26" t="s">
        <v>38</v>
      </c>
      <c r="E95" s="5" t="s">
        <v>50</v>
      </c>
      <c r="F95" s="5" t="s">
        <v>51</v>
      </c>
      <c r="G95" s="11" t="s">
        <v>29</v>
      </c>
      <c r="H95" s="11" t="s">
        <v>35</v>
      </c>
      <c r="I95" s="10">
        <f>IF(OR($G95="",$H95=""),"",VLOOKUP($G95,'HR Lists'!$D$9:$E$13,2)*VLOOKUP($H95,'HR Lists'!$G$9:$H$13,2))</f>
        <v>24</v>
      </c>
      <c r="J95" s="11" t="s">
        <v>52</v>
      </c>
      <c r="K95" s="22" t="s">
        <v>392</v>
      </c>
      <c r="L95" s="11"/>
      <c r="M95" s="2"/>
      <c r="N95" s="11" t="s">
        <v>32</v>
      </c>
      <c r="O95" s="11" t="s">
        <v>29</v>
      </c>
      <c r="P95" s="10">
        <f>IF(OR($N95="",$O95=""),"",VLOOKUP($N95,'HR Lists'!$D$9:$E$13,2)*VLOOKUP($O95,'HR Lists'!$G$9:$H$13,2))</f>
        <v>8</v>
      </c>
      <c r="Q95" s="10">
        <f>IF(OR($I95="",$P95=""),"",$I95-$P95)</f>
        <v>16</v>
      </c>
    </row>
    <row r="96" spans="1:17" s="13" customFormat="1" ht="69" x14ac:dyDescent="0.3">
      <c r="A96" s="11">
        <v>49</v>
      </c>
      <c r="B96" s="11" t="s">
        <v>545</v>
      </c>
      <c r="C96" s="11" t="s">
        <v>45</v>
      </c>
      <c r="D96" s="26" t="s">
        <v>38</v>
      </c>
      <c r="E96" s="5" t="s">
        <v>50</v>
      </c>
      <c r="F96" s="5" t="s">
        <v>51</v>
      </c>
      <c r="G96" s="11" t="s">
        <v>29</v>
      </c>
      <c r="H96" s="11" t="s">
        <v>35</v>
      </c>
      <c r="I96" s="10">
        <v>24</v>
      </c>
      <c r="J96" s="11" t="s">
        <v>52</v>
      </c>
      <c r="K96" s="22" t="s">
        <v>49</v>
      </c>
      <c r="L96" s="11"/>
      <c r="M96" s="2"/>
      <c r="N96" s="11" t="s">
        <v>32</v>
      </c>
      <c r="O96" s="11" t="s">
        <v>29</v>
      </c>
      <c r="P96" s="10">
        <v>8</v>
      </c>
      <c r="Q96" s="10">
        <v>16</v>
      </c>
    </row>
    <row r="97" spans="1:17" s="13" customFormat="1" ht="96.6" x14ac:dyDescent="0.3">
      <c r="A97" s="11">
        <v>50</v>
      </c>
      <c r="B97" s="11" t="s">
        <v>402</v>
      </c>
      <c r="C97" s="11" t="s">
        <v>63</v>
      </c>
      <c r="D97" s="26" t="s">
        <v>38</v>
      </c>
      <c r="E97" s="5" t="s">
        <v>64</v>
      </c>
      <c r="F97" s="5"/>
      <c r="G97" s="11" t="s">
        <v>29</v>
      </c>
      <c r="H97" s="11" t="s">
        <v>35</v>
      </c>
      <c r="I97" s="10">
        <f>IF(OR($G97="",$H97=""),"",VLOOKUP($G97,'HR Lists'!$D$9:$E$13,2)*VLOOKUP($H97,'HR Lists'!$G$9:$H$13,2))</f>
        <v>24</v>
      </c>
      <c r="J97" s="11" t="s">
        <v>61</v>
      </c>
      <c r="K97" s="5" t="s">
        <v>65</v>
      </c>
      <c r="L97" s="11"/>
      <c r="M97" s="2"/>
      <c r="N97" s="11" t="s">
        <v>32</v>
      </c>
      <c r="O97" s="11" t="s">
        <v>29</v>
      </c>
      <c r="P97" s="10">
        <f>IF(OR($N97="",$O97=""),"",VLOOKUP($N97,'HR Lists'!$D$9:$E$13,2)*VLOOKUP($O97,'HR Lists'!$G$9:$H$13,2))</f>
        <v>8</v>
      </c>
      <c r="Q97" s="10">
        <f>IF(OR($I97="",$P97=""),"",$I97-$P97)</f>
        <v>16</v>
      </c>
    </row>
    <row r="98" spans="1:17" s="13" customFormat="1" ht="96.6" x14ac:dyDescent="0.3">
      <c r="A98" s="11">
        <v>50</v>
      </c>
      <c r="B98" s="11" t="s">
        <v>545</v>
      </c>
      <c r="C98" s="11" t="s">
        <v>63</v>
      </c>
      <c r="D98" s="26" t="s">
        <v>38</v>
      </c>
      <c r="E98" s="5" t="s">
        <v>64</v>
      </c>
      <c r="F98" s="5"/>
      <c r="G98" s="11" t="s">
        <v>29</v>
      </c>
      <c r="H98" s="11" t="s">
        <v>35</v>
      </c>
      <c r="I98" s="10">
        <v>24</v>
      </c>
      <c r="J98" s="11" t="s">
        <v>61</v>
      </c>
      <c r="K98" s="5" t="s">
        <v>65</v>
      </c>
      <c r="L98" s="11"/>
      <c r="M98" s="2"/>
      <c r="N98" s="11" t="s">
        <v>32</v>
      </c>
      <c r="O98" s="11" t="s">
        <v>29</v>
      </c>
      <c r="P98" s="10">
        <v>8</v>
      </c>
      <c r="Q98" s="10">
        <v>16</v>
      </c>
    </row>
    <row r="99" spans="1:17" s="13" customFormat="1" ht="41.4" x14ac:dyDescent="0.3">
      <c r="A99" s="11">
        <v>51</v>
      </c>
      <c r="B99" s="11" t="s">
        <v>402</v>
      </c>
      <c r="C99" s="11" t="s">
        <v>58</v>
      </c>
      <c r="D99" s="26" t="s">
        <v>38</v>
      </c>
      <c r="E99" s="5" t="s">
        <v>59</v>
      </c>
      <c r="F99" s="5" t="s">
        <v>60</v>
      </c>
      <c r="G99" s="11" t="s">
        <v>29</v>
      </c>
      <c r="H99" s="11" t="s">
        <v>35</v>
      </c>
      <c r="I99" s="10">
        <f>IF(OR($G99="",$H99=""),"",VLOOKUP($G99,'HR Lists'!$D$9:$E$13,2)*VLOOKUP($H99,'HR Lists'!$G$9:$H$13,2))</f>
        <v>24</v>
      </c>
      <c r="J99" s="11" t="s">
        <v>61</v>
      </c>
      <c r="K99" s="5" t="s">
        <v>62</v>
      </c>
      <c r="L99" s="11"/>
      <c r="M99" s="2"/>
      <c r="N99" s="11" t="s">
        <v>32</v>
      </c>
      <c r="O99" s="11" t="s">
        <v>29</v>
      </c>
      <c r="P99" s="10">
        <f>IF(OR($N99="",$O99=""),"",VLOOKUP($N99,'HR Lists'!$D$9:$E$13,2)*VLOOKUP($O99,'HR Lists'!$G$9:$H$13,2))</f>
        <v>8</v>
      </c>
      <c r="Q99" s="10">
        <f>IF(OR($I99="",$P99=""),"",$I99-$P99)</f>
        <v>16</v>
      </c>
    </row>
    <row r="100" spans="1:17" s="13" customFormat="1" ht="41.4" x14ac:dyDescent="0.3">
      <c r="A100" s="11">
        <v>51</v>
      </c>
      <c r="B100" s="11" t="s">
        <v>545</v>
      </c>
      <c r="C100" s="11" t="s">
        <v>58</v>
      </c>
      <c r="D100" s="26" t="s">
        <v>38</v>
      </c>
      <c r="E100" s="5" t="s">
        <v>59</v>
      </c>
      <c r="F100" s="5" t="s">
        <v>60</v>
      </c>
      <c r="G100" s="11" t="s">
        <v>29</v>
      </c>
      <c r="H100" s="11" t="s">
        <v>35</v>
      </c>
      <c r="I100" s="10">
        <v>24</v>
      </c>
      <c r="J100" s="11" t="s">
        <v>61</v>
      </c>
      <c r="K100" s="5" t="s">
        <v>62</v>
      </c>
      <c r="L100" s="11"/>
      <c r="M100" s="2"/>
      <c r="N100" s="11" t="s">
        <v>32</v>
      </c>
      <c r="O100" s="11" t="s">
        <v>29</v>
      </c>
      <c r="P100" s="10">
        <v>8</v>
      </c>
      <c r="Q100" s="10">
        <v>16</v>
      </c>
    </row>
    <row r="101" spans="1:17" s="13" customFormat="1" ht="27.6" x14ac:dyDescent="0.3">
      <c r="A101" s="11">
        <v>52</v>
      </c>
      <c r="B101" s="11" t="s">
        <v>402</v>
      </c>
      <c r="C101" s="11" t="s">
        <v>53</v>
      </c>
      <c r="D101" s="26" t="s">
        <v>38</v>
      </c>
      <c r="E101" s="5" t="s">
        <v>54</v>
      </c>
      <c r="F101" s="5" t="s">
        <v>55</v>
      </c>
      <c r="G101" s="11" t="s">
        <v>29</v>
      </c>
      <c r="H101" s="11" t="s">
        <v>35</v>
      </c>
      <c r="I101" s="10">
        <f>IF(OR($G101="",$H101=""),"",VLOOKUP($G101,'HR Lists'!$D$9:$E$13,2)*VLOOKUP($H101,'HR Lists'!$G$9:$H$13,2))</f>
        <v>24</v>
      </c>
      <c r="J101" s="11" t="s">
        <v>56</v>
      </c>
      <c r="K101" s="5" t="s">
        <v>57</v>
      </c>
      <c r="L101" s="11"/>
      <c r="M101" s="2"/>
      <c r="N101" s="11" t="s">
        <v>32</v>
      </c>
      <c r="O101" s="11" t="s">
        <v>32</v>
      </c>
      <c r="P101" s="10">
        <f>IF(OR($N101="",$O101=""),"",VLOOKUP($N101,'HR Lists'!$D$9:$E$13,2)*VLOOKUP($O101,'HR Lists'!$G$9:$H$13,2))</f>
        <v>4</v>
      </c>
      <c r="Q101" s="10">
        <f>IF(OR($I101="",$P101=""),"",$I101-$P101)</f>
        <v>20</v>
      </c>
    </row>
    <row r="102" spans="1:17" s="13" customFormat="1" ht="27.6" x14ac:dyDescent="0.3">
      <c r="A102" s="11">
        <v>52</v>
      </c>
      <c r="B102" s="11" t="s">
        <v>545</v>
      </c>
      <c r="C102" s="11" t="s">
        <v>53</v>
      </c>
      <c r="D102" s="26" t="s">
        <v>38</v>
      </c>
      <c r="E102" s="5" t="s">
        <v>54</v>
      </c>
      <c r="F102" s="5" t="s">
        <v>55</v>
      </c>
      <c r="G102" s="11" t="s">
        <v>29</v>
      </c>
      <c r="H102" s="11" t="s">
        <v>35</v>
      </c>
      <c r="I102" s="10">
        <v>24</v>
      </c>
      <c r="J102" s="11" t="s">
        <v>56</v>
      </c>
      <c r="K102" s="5" t="s">
        <v>57</v>
      </c>
      <c r="L102" s="11"/>
      <c r="M102" s="2"/>
      <c r="N102" s="11" t="s">
        <v>32</v>
      </c>
      <c r="O102" s="11" t="s">
        <v>32</v>
      </c>
      <c r="P102" s="10">
        <v>4</v>
      </c>
      <c r="Q102" s="10">
        <v>20</v>
      </c>
    </row>
    <row r="103" spans="1:17" s="13" customFormat="1" ht="41.4" x14ac:dyDescent="0.3">
      <c r="A103" s="11">
        <v>53</v>
      </c>
      <c r="B103" s="11" t="s">
        <v>402</v>
      </c>
      <c r="C103" s="11" t="s">
        <v>76</v>
      </c>
      <c r="D103" s="26" t="s">
        <v>38</v>
      </c>
      <c r="E103" s="5" t="s">
        <v>77</v>
      </c>
      <c r="F103" s="5" t="s">
        <v>78</v>
      </c>
      <c r="G103" s="11" t="s">
        <v>29</v>
      </c>
      <c r="H103" s="11" t="s">
        <v>35</v>
      </c>
      <c r="I103" s="10">
        <f>IF(OR($G103="",$H103=""),"",VLOOKUP($G103,'HR Lists'!$D$9:$E$13,2)*VLOOKUP($H103,'HR Lists'!$G$9:$H$13,2))</f>
        <v>24</v>
      </c>
      <c r="J103" s="11" t="s">
        <v>74</v>
      </c>
      <c r="K103" s="5" t="s">
        <v>79</v>
      </c>
      <c r="L103" s="11"/>
      <c r="M103" s="2"/>
      <c r="N103" s="11" t="s">
        <v>32</v>
      </c>
      <c r="O103" s="11" t="s">
        <v>35</v>
      </c>
      <c r="P103" s="10">
        <f>IF(OR($N103="",$O103=""),"",VLOOKUP($N103,'HR Lists'!$D$9:$E$13,2)*VLOOKUP($O103,'HR Lists'!$G$9:$H$13,2))</f>
        <v>16</v>
      </c>
      <c r="Q103" s="10">
        <f>IF(OR($I103="",$P103=""),"",$I103-$P103)</f>
        <v>8</v>
      </c>
    </row>
    <row r="104" spans="1:17" s="13" customFormat="1" ht="41.4" x14ac:dyDescent="0.3">
      <c r="A104" s="11">
        <v>53</v>
      </c>
      <c r="B104" s="11" t="s">
        <v>545</v>
      </c>
      <c r="C104" s="11" t="s">
        <v>76</v>
      </c>
      <c r="D104" s="26" t="s">
        <v>38</v>
      </c>
      <c r="E104" s="5" t="s">
        <v>77</v>
      </c>
      <c r="F104" s="5" t="s">
        <v>78</v>
      </c>
      <c r="G104" s="11" t="s">
        <v>29</v>
      </c>
      <c r="H104" s="11" t="s">
        <v>35</v>
      </c>
      <c r="I104" s="10">
        <v>24</v>
      </c>
      <c r="J104" s="11" t="s">
        <v>74</v>
      </c>
      <c r="K104" s="5" t="s">
        <v>79</v>
      </c>
      <c r="L104" s="11"/>
      <c r="M104" s="2"/>
      <c r="N104" s="11" t="s">
        <v>32</v>
      </c>
      <c r="O104" s="11" t="s">
        <v>35</v>
      </c>
      <c r="P104" s="10">
        <v>16</v>
      </c>
      <c r="Q104" s="10">
        <v>8</v>
      </c>
    </row>
    <row r="105" spans="1:17" s="13" customFormat="1" ht="41.4" x14ac:dyDescent="0.3">
      <c r="A105" s="11">
        <v>54</v>
      </c>
      <c r="B105" s="11" t="s">
        <v>402</v>
      </c>
      <c r="C105" s="11" t="s">
        <v>22</v>
      </c>
      <c r="D105" s="26" t="s">
        <v>38</v>
      </c>
      <c r="E105" s="5" t="s">
        <v>42</v>
      </c>
      <c r="F105" s="5" t="s">
        <v>43</v>
      </c>
      <c r="G105" s="11" t="s">
        <v>35</v>
      </c>
      <c r="H105" s="11" t="s">
        <v>29</v>
      </c>
      <c r="I105" s="10">
        <f>IF(OR($G105="",$H105=""),"",VLOOKUP($G105,'HR Lists'!$D$9:$E$13,2)*VLOOKUP($H105,'HR Lists'!$G$9:$H$13,2))</f>
        <v>16</v>
      </c>
      <c r="J105" s="11" t="s">
        <v>44</v>
      </c>
      <c r="K105" s="22" t="s">
        <v>396</v>
      </c>
      <c r="L105" s="11"/>
      <c r="M105" s="2"/>
      <c r="N105" s="11"/>
      <c r="O105" s="11"/>
      <c r="P105" s="10" t="str">
        <f>IF(OR($N105="",$O105=""),"",VLOOKUP($N105,'HR Lists'!$D$9:$E$13,2)*VLOOKUP($O105,'HR Lists'!$G$9:$H$13,2))</f>
        <v/>
      </c>
      <c r="Q105" s="10" t="str">
        <f>IF(OR($I105="",$P105=""),"",$I105-$P105)</f>
        <v/>
      </c>
    </row>
    <row r="106" spans="1:17" s="13" customFormat="1" ht="41.4" x14ac:dyDescent="0.3">
      <c r="A106" s="60">
        <v>54</v>
      </c>
      <c r="B106" s="60" t="s">
        <v>545</v>
      </c>
      <c r="C106" s="60" t="s">
        <v>22</v>
      </c>
      <c r="D106" s="60" t="s">
        <v>38</v>
      </c>
      <c r="E106" s="62" t="s">
        <v>42</v>
      </c>
      <c r="F106" s="62" t="s">
        <v>43</v>
      </c>
      <c r="G106" s="60" t="s">
        <v>35</v>
      </c>
      <c r="H106" s="60" t="s">
        <v>29</v>
      </c>
      <c r="I106" s="59">
        <v>16</v>
      </c>
      <c r="J106" s="60" t="s">
        <v>44</v>
      </c>
      <c r="K106" s="69"/>
      <c r="L106" s="60"/>
      <c r="M106" s="61"/>
      <c r="N106" s="60"/>
      <c r="O106" s="60"/>
      <c r="P106" s="59" t="s">
        <v>546</v>
      </c>
      <c r="Q106" s="59" t="s">
        <v>546</v>
      </c>
    </row>
    <row r="107" spans="1:17" s="13" customFormat="1" ht="41.4" x14ac:dyDescent="0.3">
      <c r="A107" s="11">
        <v>55</v>
      </c>
      <c r="B107" s="11" t="s">
        <v>402</v>
      </c>
      <c r="C107" s="11" t="s">
        <v>177</v>
      </c>
      <c r="D107" s="11" t="s">
        <v>163</v>
      </c>
      <c r="E107" s="5" t="s">
        <v>181</v>
      </c>
      <c r="F107" s="5" t="s">
        <v>182</v>
      </c>
      <c r="G107" s="11" t="s">
        <v>29</v>
      </c>
      <c r="H107" s="11" t="s">
        <v>35</v>
      </c>
      <c r="I107" s="10">
        <f>IF(OR($G107="",$H107=""),"",VLOOKUP($G107,'HR Lists'!$D$9:$E$13,2)*VLOOKUP($H107,'HR Lists'!$G$9:$H$13,2))</f>
        <v>24</v>
      </c>
      <c r="J107" s="11" t="s">
        <v>165</v>
      </c>
      <c r="K107" s="5" t="s">
        <v>183</v>
      </c>
      <c r="L107" s="11"/>
      <c r="M107" s="2"/>
      <c r="N107" s="11" t="s">
        <v>29</v>
      </c>
      <c r="O107" s="11" t="s">
        <v>32</v>
      </c>
      <c r="P107" s="10">
        <f>IF(OR($N107="",$O107=""),"",VLOOKUP($N107,'HR Lists'!$D$9:$E$13,2)*VLOOKUP($O107,'HR Lists'!$G$9:$H$13,2))</f>
        <v>6</v>
      </c>
      <c r="Q107" s="10">
        <f>IF(OR($I107="",$P107=""),"",$I107-$P107)</f>
        <v>18</v>
      </c>
    </row>
    <row r="108" spans="1:17" s="13" customFormat="1" ht="41.4" x14ac:dyDescent="0.3">
      <c r="A108" s="11">
        <v>55</v>
      </c>
      <c r="B108" s="11" t="s">
        <v>545</v>
      </c>
      <c r="C108" s="11" t="s">
        <v>177</v>
      </c>
      <c r="D108" s="11" t="s">
        <v>163</v>
      </c>
      <c r="E108" s="5" t="s">
        <v>181</v>
      </c>
      <c r="F108" s="5" t="s">
        <v>182</v>
      </c>
      <c r="G108" s="11" t="s">
        <v>29</v>
      </c>
      <c r="H108" s="11" t="s">
        <v>35</v>
      </c>
      <c r="I108" s="10">
        <v>24</v>
      </c>
      <c r="J108" s="11" t="s">
        <v>165</v>
      </c>
      <c r="K108" s="5" t="s">
        <v>183</v>
      </c>
      <c r="L108" s="11"/>
      <c r="M108" s="2"/>
      <c r="N108" s="11" t="s">
        <v>29</v>
      </c>
      <c r="O108" s="11" t="s">
        <v>32</v>
      </c>
      <c r="P108" s="10">
        <v>6</v>
      </c>
      <c r="Q108" s="10">
        <v>18</v>
      </c>
    </row>
    <row r="109" spans="1:17" s="13" customFormat="1" ht="27.6" x14ac:dyDescent="0.3">
      <c r="A109" s="11">
        <v>56</v>
      </c>
      <c r="B109" s="11" t="s">
        <v>402</v>
      </c>
      <c r="C109" s="11" t="s">
        <v>58</v>
      </c>
      <c r="D109" s="11" t="s">
        <v>89</v>
      </c>
      <c r="E109" s="5" t="s">
        <v>92</v>
      </c>
      <c r="F109" s="5" t="s">
        <v>93</v>
      </c>
      <c r="G109" s="11" t="s">
        <v>35</v>
      </c>
      <c r="H109" s="11" t="s">
        <v>29</v>
      </c>
      <c r="I109" s="10">
        <f>IF(OR($G109="",$H109=""),"",VLOOKUP($G109,'HR Lists'!$D$9:$E$13,2)*VLOOKUP($H109,'HR Lists'!$G$9:$H$13,2))</f>
        <v>16</v>
      </c>
      <c r="J109" s="11" t="s">
        <v>36</v>
      </c>
      <c r="K109" s="5" t="s">
        <v>94</v>
      </c>
      <c r="L109" s="11"/>
      <c r="M109" s="2"/>
      <c r="N109" s="11" t="s">
        <v>32</v>
      </c>
      <c r="O109" s="11" t="s">
        <v>32</v>
      </c>
      <c r="P109" s="10">
        <f>IF(OR($N109="",$O109=""),"",VLOOKUP($N109,'HR Lists'!$D$9:$E$13,2)*VLOOKUP($O109,'HR Lists'!$G$9:$H$13,2))</f>
        <v>4</v>
      </c>
      <c r="Q109" s="10">
        <f>IF(OR($I109="",$P109=""),"",$I109-$P109)</f>
        <v>12</v>
      </c>
    </row>
    <row r="110" spans="1:17" s="13" customFormat="1" ht="27.6" x14ac:dyDescent="0.3">
      <c r="A110" s="60">
        <v>56</v>
      </c>
      <c r="B110" s="60" t="s">
        <v>545</v>
      </c>
      <c r="C110" s="60" t="s">
        <v>58</v>
      </c>
      <c r="D110" s="60" t="s">
        <v>529</v>
      </c>
      <c r="E110" s="62" t="s">
        <v>92</v>
      </c>
      <c r="F110" s="62" t="s">
        <v>93</v>
      </c>
      <c r="G110" s="60" t="s">
        <v>35</v>
      </c>
      <c r="H110" s="60" t="s">
        <v>29</v>
      </c>
      <c r="I110" s="59">
        <v>16</v>
      </c>
      <c r="J110" s="60" t="s">
        <v>36</v>
      </c>
      <c r="K110" s="62" t="s">
        <v>94</v>
      </c>
      <c r="L110" s="60"/>
      <c r="M110" s="61"/>
      <c r="N110" s="60" t="s">
        <v>32</v>
      </c>
      <c r="O110" s="60" t="s">
        <v>32</v>
      </c>
      <c r="P110" s="59">
        <v>4</v>
      </c>
      <c r="Q110" s="59">
        <v>12</v>
      </c>
    </row>
    <row r="111" spans="1:17" ht="27.6" x14ac:dyDescent="0.25">
      <c r="A111" s="11">
        <v>57</v>
      </c>
      <c r="B111" s="11" t="s">
        <v>402</v>
      </c>
      <c r="C111" s="11" t="s">
        <v>58</v>
      </c>
      <c r="D111" s="11" t="s">
        <v>89</v>
      </c>
      <c r="E111" s="5" t="s">
        <v>95</v>
      </c>
      <c r="F111" s="5" t="s">
        <v>93</v>
      </c>
      <c r="G111" s="11" t="s">
        <v>35</v>
      </c>
      <c r="H111" s="11" t="s">
        <v>29</v>
      </c>
      <c r="I111" s="10">
        <f>IF(OR($G111="",$H111=""),"",VLOOKUP($G111,'HR Lists'!$D$9:$E$13,2)*VLOOKUP($H111,'HR Lists'!$G$9:$H$13,2))</f>
        <v>16</v>
      </c>
      <c r="J111" s="11" t="s">
        <v>36</v>
      </c>
      <c r="K111" s="5" t="s">
        <v>96</v>
      </c>
      <c r="L111" s="11"/>
      <c r="M111" s="2"/>
      <c r="N111" s="11" t="s">
        <v>32</v>
      </c>
      <c r="O111" s="11" t="s">
        <v>32</v>
      </c>
      <c r="P111" s="10">
        <f>IF(OR($N111="",$O111=""),"",VLOOKUP($N111,'HR Lists'!$D$9:$E$13,2)*VLOOKUP($O111,'HR Lists'!$G$9:$H$13,2))</f>
        <v>4</v>
      </c>
      <c r="Q111" s="10">
        <f>IF(OR($I111="",$P111=""),"",$I111-$P111)</f>
        <v>12</v>
      </c>
    </row>
    <row r="112" spans="1:17" ht="27.6" x14ac:dyDescent="0.25">
      <c r="A112" s="60">
        <v>57</v>
      </c>
      <c r="B112" s="60" t="s">
        <v>545</v>
      </c>
      <c r="C112" s="60" t="s">
        <v>58</v>
      </c>
      <c r="D112" s="60" t="s">
        <v>528</v>
      </c>
      <c r="E112" s="62" t="s">
        <v>527</v>
      </c>
      <c r="F112" s="62" t="s">
        <v>93</v>
      </c>
      <c r="G112" s="60" t="s">
        <v>35</v>
      </c>
      <c r="H112" s="60" t="s">
        <v>29</v>
      </c>
      <c r="I112" s="59">
        <v>16</v>
      </c>
      <c r="J112" s="60" t="s">
        <v>36</v>
      </c>
      <c r="K112" s="62" t="s">
        <v>96</v>
      </c>
      <c r="L112" s="60"/>
      <c r="M112" s="61"/>
      <c r="N112" s="60" t="s">
        <v>32</v>
      </c>
      <c r="O112" s="60" t="s">
        <v>32</v>
      </c>
      <c r="P112" s="59">
        <v>4</v>
      </c>
      <c r="Q112" s="59">
        <v>12</v>
      </c>
    </row>
    <row r="113" spans="1:17" ht="27.6" x14ac:dyDescent="0.25">
      <c r="A113" s="11">
        <v>58</v>
      </c>
      <c r="B113" s="11" t="s">
        <v>402</v>
      </c>
      <c r="C113" s="11" t="s">
        <v>58</v>
      </c>
      <c r="D113" s="11" t="s">
        <v>301</v>
      </c>
      <c r="E113" s="5" t="s">
        <v>302</v>
      </c>
      <c r="F113" s="5" t="s">
        <v>303</v>
      </c>
      <c r="G113" s="11" t="s">
        <v>29</v>
      </c>
      <c r="H113" s="11" t="s">
        <v>35</v>
      </c>
      <c r="I113" s="10">
        <f>IF(OR($G113="",$H113=""),"",VLOOKUP($G113,'HR Lists'!$D$9:$E$13,2)*VLOOKUP($H113,'HR Lists'!$G$9:$H$13,2))</f>
        <v>24</v>
      </c>
      <c r="J113" s="11" t="s">
        <v>36</v>
      </c>
      <c r="K113" s="5" t="s">
        <v>304</v>
      </c>
      <c r="L113" s="11"/>
      <c r="M113" s="2"/>
      <c r="N113" s="11" t="s">
        <v>32</v>
      </c>
      <c r="O113" s="11" t="s">
        <v>32</v>
      </c>
      <c r="P113" s="10">
        <f>IF(OR($N113="",$O113=""),"",VLOOKUP($N113,'HR Lists'!$D$9:$E$13,2)*VLOOKUP($O113,'HR Lists'!$G$9:$H$13,2))</f>
        <v>4</v>
      </c>
      <c r="Q113" s="10">
        <f>IF(OR($I113="",$P113=""),"",$I113-$P113)</f>
        <v>20</v>
      </c>
    </row>
    <row r="114" spans="1:17" ht="27.6" x14ac:dyDescent="0.25">
      <c r="A114" s="11">
        <v>59</v>
      </c>
      <c r="B114" s="11" t="s">
        <v>402</v>
      </c>
      <c r="C114" s="11" t="s">
        <v>71</v>
      </c>
      <c r="D114" s="11" t="s">
        <v>159</v>
      </c>
      <c r="E114" s="5" t="s">
        <v>160</v>
      </c>
      <c r="F114" s="5" t="s">
        <v>161</v>
      </c>
      <c r="G114" s="11" t="s">
        <v>35</v>
      </c>
      <c r="H114" s="11" t="s">
        <v>29</v>
      </c>
      <c r="I114" s="10">
        <f>IF(OR($G114="",$H114=""),"",VLOOKUP($G114,'HR Lists'!$D$9:$E$13,2)*VLOOKUP($H114,'HR Lists'!$G$9:$H$13,2))</f>
        <v>16</v>
      </c>
      <c r="J114" s="11" t="s">
        <v>44</v>
      </c>
      <c r="K114" s="5" t="s">
        <v>162</v>
      </c>
      <c r="L114" s="11"/>
      <c r="M114" s="2">
        <v>300000</v>
      </c>
      <c r="N114" s="11" t="s">
        <v>35</v>
      </c>
      <c r="O114" s="11" t="s">
        <v>32</v>
      </c>
      <c r="P114" s="10">
        <f>IF(OR($N114="",$O114=""),"",VLOOKUP($N114,'HR Lists'!$D$9:$E$13,2)*VLOOKUP($O114,'HR Lists'!$G$9:$H$13,2))</f>
        <v>8</v>
      </c>
      <c r="Q114" s="10">
        <f>IF(OR($I114="",$P114=""),"",$I114-$P114)</f>
        <v>8</v>
      </c>
    </row>
    <row r="115" spans="1:17" ht="27.6" x14ac:dyDescent="0.25">
      <c r="A115" s="56">
        <v>59</v>
      </c>
      <c r="B115" s="56" t="s">
        <v>545</v>
      </c>
      <c r="C115" s="56" t="s">
        <v>71</v>
      </c>
      <c r="D115" s="56" t="s">
        <v>159</v>
      </c>
      <c r="E115" s="58" t="s">
        <v>160</v>
      </c>
      <c r="F115" s="58" t="s">
        <v>161</v>
      </c>
      <c r="G115" s="56" t="s">
        <v>35</v>
      </c>
      <c r="H115" s="56" t="s">
        <v>29</v>
      </c>
      <c r="I115" s="55">
        <v>16</v>
      </c>
      <c r="J115" s="56" t="s">
        <v>44</v>
      </c>
      <c r="K115" s="58" t="s">
        <v>162</v>
      </c>
      <c r="L115" s="56"/>
      <c r="M115" s="57">
        <v>300000</v>
      </c>
      <c r="N115" s="56" t="s">
        <v>35</v>
      </c>
      <c r="O115" s="56" t="s">
        <v>32</v>
      </c>
      <c r="P115" s="55">
        <v>8</v>
      </c>
      <c r="Q115" s="55">
        <v>8</v>
      </c>
    </row>
    <row r="116" spans="1:17" ht="27.6" x14ac:dyDescent="0.25">
      <c r="A116" s="11">
        <v>60</v>
      </c>
      <c r="B116" s="11" t="s">
        <v>402</v>
      </c>
      <c r="C116" s="11" t="s">
        <v>66</v>
      </c>
      <c r="D116" s="10" t="s">
        <v>253</v>
      </c>
      <c r="E116" s="5" t="s">
        <v>254</v>
      </c>
      <c r="F116" s="5" t="s">
        <v>255</v>
      </c>
      <c r="G116" s="11" t="s">
        <v>35</v>
      </c>
      <c r="H116" s="11" t="s">
        <v>29</v>
      </c>
      <c r="I116" s="10">
        <f>IF(OR($G116="",$H116=""),"",VLOOKUP($G116,'HR Lists'!$D$9:$E$13,2)*VLOOKUP($H116,'HR Lists'!$G$9:$H$13,2))</f>
        <v>16</v>
      </c>
      <c r="J116" s="11" t="s">
        <v>44</v>
      </c>
      <c r="K116" s="5" t="s">
        <v>256</v>
      </c>
      <c r="L116" s="11"/>
      <c r="M116" s="2">
        <v>200000</v>
      </c>
      <c r="N116" s="11" t="s">
        <v>35</v>
      </c>
      <c r="O116" s="11" t="s">
        <v>32</v>
      </c>
      <c r="P116" s="10">
        <f>IF(OR($N116="",$O116=""),"",VLOOKUP($N116,'HR Lists'!$D$9:$E$13,2)*VLOOKUP($O116,'HR Lists'!$G$9:$H$13,2))</f>
        <v>8</v>
      </c>
      <c r="Q116" s="10">
        <f>IF(OR($I116="",$P116=""),"",$I116-$P116)</f>
        <v>8</v>
      </c>
    </row>
    <row r="117" spans="1:17" ht="27.6" x14ac:dyDescent="0.25">
      <c r="A117" s="11">
        <v>60</v>
      </c>
      <c r="B117" s="11" t="s">
        <v>545</v>
      </c>
      <c r="C117" s="11" t="s">
        <v>66</v>
      </c>
      <c r="D117" s="10" t="s">
        <v>253</v>
      </c>
      <c r="E117" s="5" t="s">
        <v>254</v>
      </c>
      <c r="F117" s="5" t="s">
        <v>255</v>
      </c>
      <c r="G117" s="11" t="s">
        <v>35</v>
      </c>
      <c r="H117" s="11" t="s">
        <v>29</v>
      </c>
      <c r="I117" s="10">
        <v>16</v>
      </c>
      <c r="J117" s="11" t="s">
        <v>44</v>
      </c>
      <c r="K117" s="5" t="s">
        <v>256</v>
      </c>
      <c r="L117" s="11"/>
      <c r="M117" s="2">
        <v>200000</v>
      </c>
      <c r="N117" s="11" t="s">
        <v>35</v>
      </c>
      <c r="O117" s="11" t="s">
        <v>32</v>
      </c>
      <c r="P117" s="10">
        <v>8</v>
      </c>
      <c r="Q117" s="10">
        <v>8</v>
      </c>
    </row>
    <row r="118" spans="1:17" ht="27.6" x14ac:dyDescent="0.25">
      <c r="A118" s="11">
        <v>61</v>
      </c>
      <c r="B118" s="11" t="s">
        <v>402</v>
      </c>
      <c r="C118" s="11" t="s">
        <v>71</v>
      </c>
      <c r="D118" s="10" t="s">
        <v>253</v>
      </c>
      <c r="E118" s="5" t="s">
        <v>260</v>
      </c>
      <c r="F118" s="5" t="s">
        <v>261</v>
      </c>
      <c r="G118" s="11" t="s">
        <v>29</v>
      </c>
      <c r="H118" s="11" t="s">
        <v>35</v>
      </c>
      <c r="I118" s="10">
        <f>IF(OR($G118="",$H118=""),"",VLOOKUP($G118,'HR Lists'!$D$9:$E$13,2)*VLOOKUP($H118,'HR Lists'!$G$9:$H$13,2))</f>
        <v>24</v>
      </c>
      <c r="J118" s="11" t="s">
        <v>44</v>
      </c>
      <c r="K118" s="5" t="s">
        <v>262</v>
      </c>
      <c r="L118" s="11"/>
      <c r="M118" s="2"/>
      <c r="N118" s="11" t="s">
        <v>29</v>
      </c>
      <c r="O118" s="11" t="s">
        <v>29</v>
      </c>
      <c r="P118" s="10">
        <f>IF(OR($N118="",$O118=""),"",VLOOKUP($N118,'HR Lists'!$D$9:$E$13,2)*VLOOKUP($O118,'HR Lists'!$G$9:$H$13,2))</f>
        <v>12</v>
      </c>
      <c r="Q118" s="10">
        <f>IF(OR($I118="",$P118=""),"",$I118-$P118)</f>
        <v>12</v>
      </c>
    </row>
    <row r="119" spans="1:17" ht="27.6" x14ac:dyDescent="0.25">
      <c r="A119" s="11">
        <v>61</v>
      </c>
      <c r="B119" s="11" t="s">
        <v>545</v>
      </c>
      <c r="C119" s="11" t="s">
        <v>71</v>
      </c>
      <c r="D119" s="10" t="s">
        <v>253</v>
      </c>
      <c r="E119" s="5" t="s">
        <v>260</v>
      </c>
      <c r="F119" s="5" t="s">
        <v>261</v>
      </c>
      <c r="G119" s="11" t="s">
        <v>29</v>
      </c>
      <c r="H119" s="11" t="s">
        <v>35</v>
      </c>
      <c r="I119" s="10">
        <v>24</v>
      </c>
      <c r="J119" s="11" t="s">
        <v>44</v>
      </c>
      <c r="K119" s="5" t="s">
        <v>262</v>
      </c>
      <c r="L119" s="11"/>
      <c r="M119" s="2"/>
      <c r="N119" s="11" t="s">
        <v>29</v>
      </c>
      <c r="O119" s="11" t="s">
        <v>29</v>
      </c>
      <c r="P119" s="10">
        <v>12</v>
      </c>
      <c r="Q119" s="10">
        <v>12</v>
      </c>
    </row>
    <row r="120" spans="1:17" ht="41.4" x14ac:dyDescent="0.25">
      <c r="A120" s="11">
        <v>62</v>
      </c>
      <c r="B120" s="11" t="s">
        <v>402</v>
      </c>
      <c r="C120" s="11" t="s">
        <v>227</v>
      </c>
      <c r="D120" s="11" t="s">
        <v>140</v>
      </c>
      <c r="E120" s="5" t="s">
        <v>228</v>
      </c>
      <c r="F120" s="5" t="s">
        <v>229</v>
      </c>
      <c r="G120" s="11" t="s">
        <v>32</v>
      </c>
      <c r="H120" s="11" t="s">
        <v>27</v>
      </c>
      <c r="I120" s="10">
        <f>IF(OR($G120="",$H120=""),"",VLOOKUP($G120,'HR Lists'!$D$9:$E$13,2)*VLOOKUP($H120,'HR Lists'!$G$9:$H$13,2))</f>
        <v>32</v>
      </c>
      <c r="J120" s="11" t="s">
        <v>230</v>
      </c>
      <c r="K120" s="5" t="s">
        <v>231</v>
      </c>
      <c r="L120" s="11"/>
      <c r="M120" s="2"/>
      <c r="N120" s="11" t="s">
        <v>32</v>
      </c>
      <c r="O120" s="11" t="s">
        <v>29</v>
      </c>
      <c r="P120" s="10">
        <f>IF(OR($N120="",$O120=""),"",VLOOKUP($N120,'HR Lists'!$D$9:$E$13,2)*VLOOKUP($O120,'HR Lists'!$G$9:$H$13,2))</f>
        <v>8</v>
      </c>
      <c r="Q120" s="10">
        <f>IF(OR($I120="",$P120=""),"",$I120-$P120)</f>
        <v>24</v>
      </c>
    </row>
    <row r="121" spans="1:17" ht="41.4" x14ac:dyDescent="0.25">
      <c r="A121" s="11">
        <v>62</v>
      </c>
      <c r="B121" s="11" t="s">
        <v>545</v>
      </c>
      <c r="C121" s="11" t="s">
        <v>227</v>
      </c>
      <c r="D121" s="11" t="s">
        <v>140</v>
      </c>
      <c r="E121" s="5" t="s">
        <v>228</v>
      </c>
      <c r="F121" s="5" t="s">
        <v>229</v>
      </c>
      <c r="G121" s="11" t="s">
        <v>32</v>
      </c>
      <c r="H121" s="11" t="s">
        <v>27</v>
      </c>
      <c r="I121" s="10">
        <v>32</v>
      </c>
      <c r="J121" s="11" t="s">
        <v>230</v>
      </c>
      <c r="K121" s="5" t="s">
        <v>231</v>
      </c>
      <c r="L121" s="11"/>
      <c r="M121" s="2"/>
      <c r="N121" s="11" t="s">
        <v>32</v>
      </c>
      <c r="O121" s="11" t="s">
        <v>29</v>
      </c>
      <c r="P121" s="10">
        <v>8</v>
      </c>
      <c r="Q121" s="10">
        <v>24</v>
      </c>
    </row>
    <row r="122" spans="1:17" ht="55.2" x14ac:dyDescent="0.25">
      <c r="A122" s="11">
        <v>63</v>
      </c>
      <c r="B122" s="11" t="s">
        <v>402</v>
      </c>
      <c r="C122" s="11" t="s">
        <v>227</v>
      </c>
      <c r="D122" s="11" t="s">
        <v>140</v>
      </c>
      <c r="E122" s="5" t="s">
        <v>232</v>
      </c>
      <c r="F122" s="5" t="s">
        <v>233</v>
      </c>
      <c r="G122" s="11" t="s">
        <v>32</v>
      </c>
      <c r="H122" s="11" t="s">
        <v>27</v>
      </c>
      <c r="I122" s="10">
        <f>IF(OR($G122="",$H122=""),"",VLOOKUP($G122,'HR Lists'!$D$9:$E$13,2)*VLOOKUP($H122,'HR Lists'!$G$9:$H$13,2))</f>
        <v>32</v>
      </c>
      <c r="J122" s="11" t="s">
        <v>123</v>
      </c>
      <c r="K122" s="5" t="s">
        <v>234</v>
      </c>
      <c r="L122" s="11"/>
      <c r="M122" s="2"/>
      <c r="N122" s="11" t="s">
        <v>32</v>
      </c>
      <c r="O122" s="11" t="s">
        <v>32</v>
      </c>
      <c r="P122" s="10">
        <f>IF(OR($N122="",$O122=""),"",VLOOKUP($N122,'HR Lists'!$D$9:$E$13,2)*VLOOKUP($O122,'HR Lists'!$G$9:$H$13,2))</f>
        <v>4</v>
      </c>
      <c r="Q122" s="10">
        <f>IF(OR($I122="",$P122=""),"",$I122-$P122)</f>
        <v>28</v>
      </c>
    </row>
    <row r="123" spans="1:17" ht="55.2" x14ac:dyDescent="0.25">
      <c r="A123" s="11">
        <v>63</v>
      </c>
      <c r="B123" s="11" t="s">
        <v>545</v>
      </c>
      <c r="C123" s="11" t="s">
        <v>227</v>
      </c>
      <c r="D123" s="11" t="s">
        <v>140</v>
      </c>
      <c r="E123" s="5" t="s">
        <v>232</v>
      </c>
      <c r="F123" s="5" t="s">
        <v>233</v>
      </c>
      <c r="G123" s="11" t="s">
        <v>32</v>
      </c>
      <c r="H123" s="11" t="s">
        <v>27</v>
      </c>
      <c r="I123" s="10">
        <v>32</v>
      </c>
      <c r="J123" s="11" t="s">
        <v>123</v>
      </c>
      <c r="K123" s="5" t="s">
        <v>234</v>
      </c>
      <c r="L123" s="11"/>
      <c r="M123" s="2"/>
      <c r="N123" s="11" t="s">
        <v>32</v>
      </c>
      <c r="O123" s="11" t="s">
        <v>32</v>
      </c>
      <c r="P123" s="10">
        <v>4</v>
      </c>
      <c r="Q123" s="10">
        <v>28</v>
      </c>
    </row>
    <row r="124" spans="1:17" ht="41.4" x14ac:dyDescent="0.25">
      <c r="A124" s="11">
        <v>64</v>
      </c>
      <c r="B124" s="11" t="s">
        <v>402</v>
      </c>
      <c r="C124" s="11" t="s">
        <v>66</v>
      </c>
      <c r="D124" s="26" t="s">
        <v>38</v>
      </c>
      <c r="E124" s="5" t="s">
        <v>67</v>
      </c>
      <c r="F124" s="5" t="s">
        <v>68</v>
      </c>
      <c r="G124" s="11" t="s">
        <v>32</v>
      </c>
      <c r="H124" s="11" t="s">
        <v>27</v>
      </c>
      <c r="I124" s="10">
        <f>IF(OR($G124="",$H124=""),"",VLOOKUP($G124,'HR Lists'!$D$9:$E$13,2)*VLOOKUP($H124,'HR Lists'!$G$9:$H$13,2))</f>
        <v>32</v>
      </c>
      <c r="J124" s="11" t="s">
        <v>69</v>
      </c>
      <c r="K124" s="5" t="s">
        <v>70</v>
      </c>
      <c r="L124" s="11"/>
      <c r="M124" s="2"/>
      <c r="N124" s="11" t="s">
        <v>32</v>
      </c>
      <c r="O124" s="11" t="s">
        <v>32</v>
      </c>
      <c r="P124" s="10">
        <f>IF(OR($N124="",$O124=""),"",VLOOKUP($N124,'HR Lists'!$D$9:$E$13,2)*VLOOKUP($O124,'HR Lists'!$G$9:$H$13,2))</f>
        <v>4</v>
      </c>
      <c r="Q124" s="10">
        <f>IF(OR($I124="",$P124=""),"",$I124-$P124)</f>
        <v>28</v>
      </c>
    </row>
    <row r="125" spans="1:17" ht="41.4" x14ac:dyDescent="0.25">
      <c r="A125" s="11">
        <v>64</v>
      </c>
      <c r="B125" s="11" t="s">
        <v>545</v>
      </c>
      <c r="C125" s="11" t="s">
        <v>66</v>
      </c>
      <c r="D125" s="26" t="s">
        <v>38</v>
      </c>
      <c r="E125" s="5" t="s">
        <v>67</v>
      </c>
      <c r="F125" s="5" t="s">
        <v>68</v>
      </c>
      <c r="G125" s="11" t="s">
        <v>32</v>
      </c>
      <c r="H125" s="11" t="s">
        <v>27</v>
      </c>
      <c r="I125" s="10">
        <v>32</v>
      </c>
      <c r="J125" s="11" t="s">
        <v>69</v>
      </c>
      <c r="K125" s="5" t="s">
        <v>70</v>
      </c>
      <c r="L125" s="11"/>
      <c r="M125" s="2"/>
      <c r="N125" s="11" t="s">
        <v>32</v>
      </c>
      <c r="O125" s="11" t="s">
        <v>32</v>
      </c>
      <c r="P125" s="10">
        <v>4</v>
      </c>
      <c r="Q125" s="10">
        <v>28</v>
      </c>
    </row>
    <row r="126" spans="1:17" ht="55.2" x14ac:dyDescent="0.25">
      <c r="A126" s="11">
        <v>65</v>
      </c>
      <c r="B126" s="11" t="s">
        <v>402</v>
      </c>
      <c r="C126" s="11" t="s">
        <v>275</v>
      </c>
      <c r="D126" s="11" t="s">
        <v>267</v>
      </c>
      <c r="E126" s="5" t="s">
        <v>276</v>
      </c>
      <c r="F126" s="5" t="s">
        <v>277</v>
      </c>
      <c r="G126" s="11" t="s">
        <v>32</v>
      </c>
      <c r="H126" s="11" t="s">
        <v>27</v>
      </c>
      <c r="I126" s="10">
        <f>IF(OR($G126="",$H126=""),"",VLOOKUP($G126,'HR Lists'!$D$9:$E$13,2)*VLOOKUP($H126,'HR Lists'!$G$9:$H$13,2))</f>
        <v>32</v>
      </c>
      <c r="J126" s="11" t="s">
        <v>278</v>
      </c>
      <c r="K126" s="5" t="s">
        <v>279</v>
      </c>
      <c r="L126" s="11"/>
      <c r="M126" s="2"/>
      <c r="N126" s="11" t="s">
        <v>32</v>
      </c>
      <c r="O126" s="11" t="s">
        <v>29</v>
      </c>
      <c r="P126" s="10">
        <f>IF(OR($N126="",$O126=""),"",VLOOKUP($N126,'HR Lists'!$D$9:$E$13,2)*VLOOKUP($O126,'HR Lists'!$G$9:$H$13,2))</f>
        <v>8</v>
      </c>
      <c r="Q126" s="10">
        <f>IF(OR($I126="",$P126=""),"",$I126-$P126)</f>
        <v>24</v>
      </c>
    </row>
    <row r="127" spans="1:17" ht="55.2" x14ac:dyDescent="0.25">
      <c r="A127" s="11">
        <v>65</v>
      </c>
      <c r="B127" s="11" t="s">
        <v>545</v>
      </c>
      <c r="C127" s="11" t="s">
        <v>275</v>
      </c>
      <c r="D127" s="11" t="s">
        <v>267</v>
      </c>
      <c r="E127" s="5" t="s">
        <v>276</v>
      </c>
      <c r="F127" s="5" t="s">
        <v>277</v>
      </c>
      <c r="G127" s="11" t="s">
        <v>32</v>
      </c>
      <c r="H127" s="11" t="s">
        <v>27</v>
      </c>
      <c r="I127" s="10">
        <v>32</v>
      </c>
      <c r="J127" s="11" t="s">
        <v>278</v>
      </c>
      <c r="K127" s="5" t="s">
        <v>279</v>
      </c>
      <c r="L127" s="11"/>
      <c r="M127" s="2"/>
      <c r="N127" s="11" t="s">
        <v>32</v>
      </c>
      <c r="O127" s="11" t="s">
        <v>29</v>
      </c>
      <c r="P127" s="10">
        <v>8</v>
      </c>
      <c r="Q127" s="10">
        <v>24</v>
      </c>
    </row>
    <row r="128" spans="1:17" ht="27.6" x14ac:dyDescent="0.25">
      <c r="A128" s="11">
        <v>66</v>
      </c>
      <c r="B128" s="11" t="s">
        <v>402</v>
      </c>
      <c r="C128" s="11" t="s">
        <v>22</v>
      </c>
      <c r="D128" s="11" t="s">
        <v>106</v>
      </c>
      <c r="E128" s="5" t="s">
        <v>107</v>
      </c>
      <c r="F128" s="5" t="s">
        <v>108</v>
      </c>
      <c r="G128" s="11" t="s">
        <v>29</v>
      </c>
      <c r="H128" s="11" t="s">
        <v>29</v>
      </c>
      <c r="I128" s="10">
        <f>IF(OR($G128="",$H128=""),"",VLOOKUP($G128,'HR Lists'!$D$9:$E$13,2)*VLOOKUP($H128,'HR Lists'!$G$9:$H$13,2))</f>
        <v>12</v>
      </c>
      <c r="J128" s="11" t="s">
        <v>109</v>
      </c>
      <c r="K128" s="5" t="s">
        <v>110</v>
      </c>
      <c r="L128" s="11"/>
      <c r="M128" s="2"/>
      <c r="N128" s="11" t="s">
        <v>32</v>
      </c>
      <c r="O128" s="11" t="s">
        <v>32</v>
      </c>
      <c r="P128" s="10">
        <f>IF(OR($N128="",$O128=""),"",VLOOKUP($N128,'HR Lists'!$D$9:$E$13,2)*VLOOKUP($O128,'HR Lists'!$G$9:$H$13,2))</f>
        <v>4</v>
      </c>
      <c r="Q128" s="10">
        <f>IF(OR($I128="",$P128=""),"",$I128-$P128)</f>
        <v>8</v>
      </c>
    </row>
    <row r="129" spans="1:17" ht="27.6" x14ac:dyDescent="0.25">
      <c r="A129" s="11">
        <v>66</v>
      </c>
      <c r="B129" s="11" t="s">
        <v>545</v>
      </c>
      <c r="C129" s="11" t="s">
        <v>22</v>
      </c>
      <c r="D129" s="11" t="s">
        <v>106</v>
      </c>
      <c r="E129" s="5" t="s">
        <v>107</v>
      </c>
      <c r="F129" s="5" t="s">
        <v>108</v>
      </c>
      <c r="G129" s="11" t="s">
        <v>29</v>
      </c>
      <c r="H129" s="11" t="s">
        <v>29</v>
      </c>
      <c r="I129" s="10">
        <v>12</v>
      </c>
      <c r="J129" s="11" t="s">
        <v>109</v>
      </c>
      <c r="K129" s="5" t="s">
        <v>110</v>
      </c>
      <c r="L129" s="11"/>
      <c r="M129" s="2"/>
      <c r="N129" s="11" t="s">
        <v>32</v>
      </c>
      <c r="O129" s="11" t="s">
        <v>32</v>
      </c>
      <c r="P129" s="10">
        <v>4</v>
      </c>
      <c r="Q129" s="10">
        <v>8</v>
      </c>
    </row>
    <row r="130" spans="1:17" ht="27.6" x14ac:dyDescent="0.25">
      <c r="A130" s="11">
        <v>67</v>
      </c>
      <c r="B130" s="11" t="s">
        <v>402</v>
      </c>
      <c r="C130" s="11" t="s">
        <v>223</v>
      </c>
      <c r="D130" s="11" t="s">
        <v>140</v>
      </c>
      <c r="E130" s="5" t="s">
        <v>224</v>
      </c>
      <c r="F130" s="5" t="s">
        <v>225</v>
      </c>
      <c r="G130" s="11" t="s">
        <v>29</v>
      </c>
      <c r="H130" s="11" t="s">
        <v>29</v>
      </c>
      <c r="I130" s="10">
        <f>IF(OR($G130="",$H130=""),"",VLOOKUP($G130,'HR Lists'!$D$9:$E$13,2)*VLOOKUP($H130,'HR Lists'!$G$9:$H$13,2))</f>
        <v>12</v>
      </c>
      <c r="J130" s="11"/>
      <c r="K130" s="5" t="s">
        <v>226</v>
      </c>
      <c r="L130" s="11"/>
      <c r="M130" s="2"/>
      <c r="N130" s="11" t="s">
        <v>32</v>
      </c>
      <c r="O130" s="11" t="s">
        <v>32</v>
      </c>
      <c r="P130" s="10">
        <f>IF(OR($N130="",$O130=""),"",VLOOKUP($N130,'HR Lists'!$D$9:$E$13,2)*VLOOKUP($O130,'HR Lists'!$G$9:$H$13,2))</f>
        <v>4</v>
      </c>
      <c r="Q130" s="10">
        <f>IF(OR($I130="",$P130=""),"",$I130-$P130)</f>
        <v>8</v>
      </c>
    </row>
    <row r="131" spans="1:17" ht="27.6" x14ac:dyDescent="0.25">
      <c r="A131" s="11">
        <v>67</v>
      </c>
      <c r="B131" s="11" t="s">
        <v>545</v>
      </c>
      <c r="C131" s="11" t="s">
        <v>223</v>
      </c>
      <c r="D131" s="11" t="s">
        <v>140</v>
      </c>
      <c r="E131" s="5" t="s">
        <v>224</v>
      </c>
      <c r="F131" s="5" t="s">
        <v>225</v>
      </c>
      <c r="G131" s="11" t="s">
        <v>29</v>
      </c>
      <c r="H131" s="11" t="s">
        <v>29</v>
      </c>
      <c r="I131" s="10">
        <v>12</v>
      </c>
      <c r="J131" s="11"/>
      <c r="K131" s="5" t="s">
        <v>226</v>
      </c>
      <c r="L131" s="11"/>
      <c r="M131" s="2"/>
      <c r="N131" s="11" t="s">
        <v>32</v>
      </c>
      <c r="O131" s="11" t="s">
        <v>32</v>
      </c>
      <c r="P131" s="10">
        <v>4</v>
      </c>
      <c r="Q131" s="10">
        <v>8</v>
      </c>
    </row>
    <row r="132" spans="1:17" ht="27.6" x14ac:dyDescent="0.25">
      <c r="A132" s="11">
        <v>68</v>
      </c>
      <c r="B132" s="11" t="s">
        <v>402</v>
      </c>
      <c r="C132" s="11" t="s">
        <v>140</v>
      </c>
      <c r="D132" s="11" t="s">
        <v>140</v>
      </c>
      <c r="E132" s="5" t="s">
        <v>209</v>
      </c>
      <c r="F132" s="5" t="s">
        <v>210</v>
      </c>
      <c r="G132" s="11" t="s">
        <v>29</v>
      </c>
      <c r="H132" s="11" t="s">
        <v>29</v>
      </c>
      <c r="I132" s="10">
        <f>IF(OR($G132="",$H132=""),"",VLOOKUP($G132,'HR Lists'!$D$9:$E$13,2)*VLOOKUP($H132,'HR Lists'!$G$9:$H$13,2))</f>
        <v>12</v>
      </c>
      <c r="J132" s="11"/>
      <c r="K132" s="5" t="s">
        <v>211</v>
      </c>
      <c r="L132" s="11"/>
      <c r="M132" s="2"/>
      <c r="N132" s="11" t="s">
        <v>32</v>
      </c>
      <c r="O132" s="11" t="s">
        <v>32</v>
      </c>
      <c r="P132" s="10">
        <f>IF(OR($N132="",$O132=""),"",VLOOKUP($N132,'HR Lists'!$D$9:$E$13,2)*VLOOKUP($O132,'HR Lists'!$G$9:$H$13,2))</f>
        <v>4</v>
      </c>
      <c r="Q132" s="10">
        <f>IF(OR($I132="",$P132=""),"",$I132-$P132)</f>
        <v>8</v>
      </c>
    </row>
    <row r="133" spans="1:17" ht="27.6" x14ac:dyDescent="0.25">
      <c r="A133" s="11">
        <v>68</v>
      </c>
      <c r="B133" s="11" t="s">
        <v>545</v>
      </c>
      <c r="C133" s="11" t="s">
        <v>140</v>
      </c>
      <c r="D133" s="11" t="s">
        <v>140</v>
      </c>
      <c r="E133" s="5" t="s">
        <v>209</v>
      </c>
      <c r="F133" s="5" t="s">
        <v>210</v>
      </c>
      <c r="G133" s="11" t="s">
        <v>29</v>
      </c>
      <c r="H133" s="11" t="s">
        <v>29</v>
      </c>
      <c r="I133" s="10">
        <v>12</v>
      </c>
      <c r="J133" s="11"/>
      <c r="K133" s="5" t="s">
        <v>211</v>
      </c>
      <c r="L133" s="11"/>
      <c r="M133" s="2"/>
      <c r="N133" s="11" t="s">
        <v>32</v>
      </c>
      <c r="O133" s="11" t="s">
        <v>32</v>
      </c>
      <c r="P133" s="10">
        <v>4</v>
      </c>
      <c r="Q133" s="10">
        <v>8</v>
      </c>
    </row>
    <row r="134" spans="1:17" ht="41.4" x14ac:dyDescent="0.25">
      <c r="A134" s="11">
        <v>69</v>
      </c>
      <c r="B134" s="11" t="s">
        <v>402</v>
      </c>
      <c r="C134" s="11" t="s">
        <v>285</v>
      </c>
      <c r="D134" s="11" t="s">
        <v>267</v>
      </c>
      <c r="E134" s="5" t="s">
        <v>286</v>
      </c>
      <c r="F134" s="5" t="s">
        <v>287</v>
      </c>
      <c r="G134" s="11" t="s">
        <v>29</v>
      </c>
      <c r="H134" s="11" t="s">
        <v>29</v>
      </c>
      <c r="I134" s="10">
        <f>IF(OR($G134="",$H134=""),"",VLOOKUP($G134,'HR Lists'!$D$9:$E$13,2)*VLOOKUP($H134,'HR Lists'!$G$9:$H$13,2))</f>
        <v>12</v>
      </c>
      <c r="J134" s="11" t="s">
        <v>36</v>
      </c>
      <c r="K134" s="5" t="s">
        <v>288</v>
      </c>
      <c r="L134" s="11"/>
      <c r="M134" s="2"/>
      <c r="N134" s="11" t="s">
        <v>32</v>
      </c>
      <c r="O134" s="11" t="s">
        <v>32</v>
      </c>
      <c r="P134" s="10">
        <f>IF(OR($N134="",$O134=""),"",VLOOKUP($N134,'HR Lists'!$D$9:$E$13,2)*VLOOKUP($O134,'HR Lists'!$G$9:$H$13,2))</f>
        <v>4</v>
      </c>
      <c r="Q134" s="10">
        <f>IF(OR($I134="",$P134=""),"",$I134-$P134)</f>
        <v>8</v>
      </c>
    </row>
    <row r="135" spans="1:17" ht="41.4" x14ac:dyDescent="0.25">
      <c r="A135" s="11">
        <v>69</v>
      </c>
      <c r="B135" s="11" t="s">
        <v>545</v>
      </c>
      <c r="C135" s="11" t="s">
        <v>285</v>
      </c>
      <c r="D135" s="11" t="s">
        <v>267</v>
      </c>
      <c r="E135" s="5" t="s">
        <v>286</v>
      </c>
      <c r="F135" s="5" t="s">
        <v>287</v>
      </c>
      <c r="G135" s="11" t="s">
        <v>29</v>
      </c>
      <c r="H135" s="11" t="s">
        <v>29</v>
      </c>
      <c r="I135" s="10">
        <v>12</v>
      </c>
      <c r="J135" s="11" t="s">
        <v>36</v>
      </c>
      <c r="K135" s="5" t="s">
        <v>288</v>
      </c>
      <c r="L135" s="11"/>
      <c r="M135" s="2"/>
      <c r="N135" s="11" t="s">
        <v>32</v>
      </c>
      <c r="O135" s="11" t="s">
        <v>32</v>
      </c>
      <c r="P135" s="10">
        <v>4</v>
      </c>
      <c r="Q135" s="10">
        <v>8</v>
      </c>
    </row>
    <row r="136" spans="1:17" ht="41.4" x14ac:dyDescent="0.25">
      <c r="A136" s="11">
        <v>70</v>
      </c>
      <c r="B136" s="11" t="s">
        <v>402</v>
      </c>
      <c r="C136" s="11" t="s">
        <v>140</v>
      </c>
      <c r="D136" s="11" t="s">
        <v>135</v>
      </c>
      <c r="E136" s="5" t="s">
        <v>141</v>
      </c>
      <c r="F136" s="5" t="s">
        <v>142</v>
      </c>
      <c r="G136" s="11" t="s">
        <v>29</v>
      </c>
      <c r="H136" s="11" t="s">
        <v>29</v>
      </c>
      <c r="I136" s="10">
        <f>IF(OR($G136="",$H136=""),"",VLOOKUP($G136,'HR Lists'!$D$9:$E$13,2)*VLOOKUP($H136,'HR Lists'!$G$9:$H$13,2))</f>
        <v>12</v>
      </c>
      <c r="J136" s="11" t="s">
        <v>143</v>
      </c>
      <c r="K136" s="5" t="s">
        <v>144</v>
      </c>
      <c r="L136" s="11"/>
      <c r="M136" s="2"/>
      <c r="N136" s="11" t="s">
        <v>32</v>
      </c>
      <c r="O136" s="11" t="s">
        <v>32</v>
      </c>
      <c r="P136" s="10">
        <f>IF(OR($N136="",$O136=""),"",VLOOKUP($N136,'HR Lists'!$D$9:$E$13,2)*VLOOKUP($O136,'HR Lists'!$G$9:$H$13,2))</f>
        <v>4</v>
      </c>
      <c r="Q136" s="10">
        <f>IF(OR($I136="",$P136=""),"",$I136-$P136)</f>
        <v>8</v>
      </c>
    </row>
    <row r="137" spans="1:17" ht="41.4" x14ac:dyDescent="0.25">
      <c r="A137" s="50">
        <v>70</v>
      </c>
      <c r="B137" s="50" t="s">
        <v>545</v>
      </c>
      <c r="C137" s="50" t="s">
        <v>140</v>
      </c>
      <c r="D137" s="50" t="s">
        <v>135</v>
      </c>
      <c r="E137" s="52" t="s">
        <v>141</v>
      </c>
      <c r="F137" s="52" t="s">
        <v>142</v>
      </c>
      <c r="G137" s="50" t="s">
        <v>29</v>
      </c>
      <c r="H137" s="50" t="s">
        <v>29</v>
      </c>
      <c r="I137" s="49">
        <v>12</v>
      </c>
      <c r="J137" s="50" t="s">
        <v>143</v>
      </c>
      <c r="K137" s="52" t="s">
        <v>144</v>
      </c>
      <c r="L137" s="50"/>
      <c r="M137" s="51"/>
      <c r="N137" s="50" t="s">
        <v>32</v>
      </c>
      <c r="O137" s="50" t="s">
        <v>32</v>
      </c>
      <c r="P137" s="49">
        <v>4</v>
      </c>
      <c r="Q137" s="49">
        <v>8</v>
      </c>
    </row>
    <row r="138" spans="1:17" ht="69" x14ac:dyDescent="0.25">
      <c r="A138" s="11">
        <v>71</v>
      </c>
      <c r="B138" s="11" t="s">
        <v>402</v>
      </c>
      <c r="C138" s="11" t="s">
        <v>184</v>
      </c>
      <c r="D138" s="11" t="s">
        <v>185</v>
      </c>
      <c r="E138" s="5" t="s">
        <v>186</v>
      </c>
      <c r="F138" s="5" t="s">
        <v>187</v>
      </c>
      <c r="G138" s="11" t="s">
        <v>29</v>
      </c>
      <c r="H138" s="11" t="s">
        <v>29</v>
      </c>
      <c r="I138" s="10">
        <f>IF(OR($G138="",$H138=""),"",VLOOKUP($G138,'HR Lists'!$D$9:$E$13,2)*VLOOKUP($H138,'HR Lists'!$G$9:$H$13,2))</f>
        <v>12</v>
      </c>
      <c r="J138" s="11" t="s">
        <v>188</v>
      </c>
      <c r="K138" s="5" t="s">
        <v>189</v>
      </c>
      <c r="L138" s="11"/>
      <c r="M138" s="2"/>
      <c r="N138" s="11" t="s">
        <v>32</v>
      </c>
      <c r="O138" s="11" t="s">
        <v>32</v>
      </c>
      <c r="P138" s="10">
        <f>IF(OR($N138="",$O138=""),"",VLOOKUP($N138,'HR Lists'!$D$9:$E$13,2)*VLOOKUP($O138,'HR Lists'!$G$9:$H$13,2))</f>
        <v>4</v>
      </c>
      <c r="Q138" s="10">
        <f>IF(OR($I138="",$P138=""),"",$I138-$P138)</f>
        <v>8</v>
      </c>
    </row>
    <row r="139" spans="1:17" ht="69" x14ac:dyDescent="0.25">
      <c r="A139" s="11">
        <v>71</v>
      </c>
      <c r="B139" s="11" t="s">
        <v>545</v>
      </c>
      <c r="C139" s="11" t="s">
        <v>184</v>
      </c>
      <c r="D139" s="11" t="s">
        <v>185</v>
      </c>
      <c r="E139" s="5" t="s">
        <v>186</v>
      </c>
      <c r="F139" s="5" t="s">
        <v>187</v>
      </c>
      <c r="G139" s="11" t="s">
        <v>29</v>
      </c>
      <c r="H139" s="11" t="s">
        <v>29</v>
      </c>
      <c r="I139" s="10">
        <v>12</v>
      </c>
      <c r="J139" s="11" t="s">
        <v>188</v>
      </c>
      <c r="K139" s="5" t="s">
        <v>189</v>
      </c>
      <c r="L139" s="11"/>
      <c r="M139" s="2"/>
      <c r="N139" s="11" t="s">
        <v>32</v>
      </c>
      <c r="O139" s="11" t="s">
        <v>32</v>
      </c>
      <c r="P139" s="10">
        <v>4</v>
      </c>
      <c r="Q139" s="10">
        <v>8</v>
      </c>
    </row>
    <row r="140" spans="1:17" ht="41.4" x14ac:dyDescent="0.25">
      <c r="A140" s="11">
        <v>72</v>
      </c>
      <c r="B140" s="11" t="s">
        <v>402</v>
      </c>
      <c r="C140" s="11" t="s">
        <v>58</v>
      </c>
      <c r="D140" s="11" t="s">
        <v>106</v>
      </c>
      <c r="E140" s="5" t="s">
        <v>111</v>
      </c>
      <c r="F140" s="5" t="s">
        <v>112</v>
      </c>
      <c r="G140" s="11" t="s">
        <v>32</v>
      </c>
      <c r="H140" s="11" t="s">
        <v>35</v>
      </c>
      <c r="I140" s="10">
        <f>IF(OR($G140="",$H140=""),"",VLOOKUP($G140,'HR Lists'!$D$9:$E$13,2)*VLOOKUP($H140,'HR Lists'!$G$9:$H$13,2))</f>
        <v>16</v>
      </c>
      <c r="J140" s="11" t="s">
        <v>113</v>
      </c>
      <c r="K140" s="5" t="s">
        <v>114</v>
      </c>
      <c r="L140" s="11"/>
      <c r="M140" s="2"/>
      <c r="N140" s="11" t="s">
        <v>32</v>
      </c>
      <c r="O140" s="11" t="s">
        <v>32</v>
      </c>
      <c r="P140" s="10">
        <f>IF(OR($N140="",$O140=""),"",VLOOKUP($N140,'HR Lists'!$D$9:$E$13,2)*VLOOKUP($O140,'HR Lists'!$G$9:$H$13,2))</f>
        <v>4</v>
      </c>
      <c r="Q140" s="10">
        <f>IF(OR($I140="",$P140=""),"",$I140-$P140)</f>
        <v>12</v>
      </c>
    </row>
    <row r="141" spans="1:17" ht="41.4" x14ac:dyDescent="0.25">
      <c r="A141" s="11">
        <v>72</v>
      </c>
      <c r="B141" s="11" t="s">
        <v>545</v>
      </c>
      <c r="C141" s="11" t="s">
        <v>58</v>
      </c>
      <c r="D141" s="11" t="s">
        <v>106</v>
      </c>
      <c r="E141" s="5" t="s">
        <v>111</v>
      </c>
      <c r="F141" s="5" t="s">
        <v>112</v>
      </c>
      <c r="G141" s="11" t="s">
        <v>32</v>
      </c>
      <c r="H141" s="11" t="s">
        <v>35</v>
      </c>
      <c r="I141" s="10">
        <v>16</v>
      </c>
      <c r="J141" s="11" t="s">
        <v>113</v>
      </c>
      <c r="K141" s="5" t="s">
        <v>114</v>
      </c>
      <c r="L141" s="11"/>
      <c r="M141" s="2"/>
      <c r="N141" s="11" t="s">
        <v>32</v>
      </c>
      <c r="O141" s="11" t="s">
        <v>32</v>
      </c>
      <c r="P141" s="10">
        <v>4</v>
      </c>
      <c r="Q141" s="10">
        <v>12</v>
      </c>
    </row>
    <row r="142" spans="1:17" ht="55.2" x14ac:dyDescent="0.25">
      <c r="A142" s="11">
        <v>73</v>
      </c>
      <c r="B142" s="11" t="s">
        <v>402</v>
      </c>
      <c r="C142" s="11" t="s">
        <v>85</v>
      </c>
      <c r="D142" s="26" t="s">
        <v>38</v>
      </c>
      <c r="E142" s="5" t="s">
        <v>86</v>
      </c>
      <c r="F142" s="5" t="s">
        <v>87</v>
      </c>
      <c r="G142" s="11" t="s">
        <v>32</v>
      </c>
      <c r="H142" s="11" t="s">
        <v>35</v>
      </c>
      <c r="I142" s="10">
        <f>IF(OR($G142="",$H142=""),"",VLOOKUP($G142,'HR Lists'!$D$9:$E$13,2)*VLOOKUP($H142,'HR Lists'!$G$9:$H$13,2))</f>
        <v>16</v>
      </c>
      <c r="J142" s="11" t="s">
        <v>56</v>
      </c>
      <c r="K142" s="5" t="s">
        <v>397</v>
      </c>
      <c r="L142" s="11"/>
      <c r="M142" s="2"/>
      <c r="N142" s="11" t="s">
        <v>88</v>
      </c>
      <c r="O142" s="11" t="s">
        <v>35</v>
      </c>
      <c r="P142" s="10">
        <f>IF(OR($N142="",$O142=""),"",VLOOKUP($N142,'HR Lists'!$D$9:$E$13,2)*VLOOKUP($O142,'HR Lists'!$G$9:$H$13,2))</f>
        <v>8</v>
      </c>
      <c r="Q142" s="10">
        <f>IF(OR($I142="",$P142=""),"",$I142-$P142)</f>
        <v>8</v>
      </c>
    </row>
    <row r="143" spans="1:17" ht="55.2" x14ac:dyDescent="0.25">
      <c r="A143" s="11">
        <v>73</v>
      </c>
      <c r="B143" s="11" t="s">
        <v>545</v>
      </c>
      <c r="C143" s="11" t="s">
        <v>85</v>
      </c>
      <c r="D143" s="26" t="s">
        <v>38</v>
      </c>
      <c r="E143" s="5" t="s">
        <v>86</v>
      </c>
      <c r="F143" s="5" t="s">
        <v>87</v>
      </c>
      <c r="G143" s="11" t="s">
        <v>32</v>
      </c>
      <c r="H143" s="11" t="s">
        <v>35</v>
      </c>
      <c r="I143" s="10">
        <v>16</v>
      </c>
      <c r="J143" s="11" t="s">
        <v>56</v>
      </c>
      <c r="K143" s="5" t="s">
        <v>526</v>
      </c>
      <c r="L143" s="11"/>
      <c r="M143" s="2"/>
      <c r="N143" s="11" t="s">
        <v>88</v>
      </c>
      <c r="O143" s="11" t="s">
        <v>35</v>
      </c>
      <c r="P143" s="10">
        <v>8</v>
      </c>
      <c r="Q143" s="10">
        <v>8</v>
      </c>
    </row>
    <row r="144" spans="1:17" ht="55.2" x14ac:dyDescent="0.25">
      <c r="A144" s="11">
        <v>74</v>
      </c>
      <c r="B144" s="11" t="s">
        <v>402</v>
      </c>
      <c r="C144" s="11" t="s">
        <v>80</v>
      </c>
      <c r="D144" s="26" t="s">
        <v>38</v>
      </c>
      <c r="E144" s="5" t="s">
        <v>81</v>
      </c>
      <c r="F144" s="5" t="s">
        <v>82</v>
      </c>
      <c r="G144" s="11" t="s">
        <v>32</v>
      </c>
      <c r="H144" s="11" t="s">
        <v>35</v>
      </c>
      <c r="I144" s="10">
        <f>IF(OR($G144="",$H144=""),"",VLOOKUP($G144,'HR Lists'!$D$9:$E$13,2)*VLOOKUP($H144,'HR Lists'!$G$9:$H$13,2))</f>
        <v>16</v>
      </c>
      <c r="J144" s="11" t="s">
        <v>83</v>
      </c>
      <c r="K144" s="5" t="s">
        <v>84</v>
      </c>
      <c r="L144" s="11"/>
      <c r="M144" s="2"/>
      <c r="N144" s="11" t="s">
        <v>32</v>
      </c>
      <c r="O144" s="11" t="s">
        <v>29</v>
      </c>
      <c r="P144" s="10">
        <f>IF(OR($N144="",$O144=""),"",VLOOKUP($N144,'HR Lists'!$D$9:$E$13,2)*VLOOKUP($O144,'HR Lists'!$G$9:$H$13,2))</f>
        <v>8</v>
      </c>
      <c r="Q144" s="10">
        <f>IF(OR($I144="",$P144=""),"",$I144-$P144)</f>
        <v>8</v>
      </c>
    </row>
    <row r="145" spans="1:17" ht="55.2" x14ac:dyDescent="0.25">
      <c r="A145" s="11">
        <v>74</v>
      </c>
      <c r="B145" s="11" t="s">
        <v>545</v>
      </c>
      <c r="C145" s="11" t="s">
        <v>80</v>
      </c>
      <c r="D145" s="26" t="s">
        <v>38</v>
      </c>
      <c r="E145" s="5" t="s">
        <v>81</v>
      </c>
      <c r="F145" s="5" t="s">
        <v>82</v>
      </c>
      <c r="G145" s="11" t="s">
        <v>32</v>
      </c>
      <c r="H145" s="11" t="s">
        <v>35</v>
      </c>
      <c r="I145" s="10">
        <v>16</v>
      </c>
      <c r="J145" s="11" t="s">
        <v>83</v>
      </c>
      <c r="K145" s="5" t="s">
        <v>84</v>
      </c>
      <c r="L145" s="11"/>
      <c r="M145" s="2"/>
      <c r="N145" s="11" t="s">
        <v>32</v>
      </c>
      <c r="O145" s="11" t="s">
        <v>29</v>
      </c>
      <c r="P145" s="10">
        <v>8</v>
      </c>
      <c r="Q145" s="10">
        <v>8</v>
      </c>
    </row>
    <row r="146" spans="1:17" ht="55.2" x14ac:dyDescent="0.25">
      <c r="A146" s="11">
        <v>75</v>
      </c>
      <c r="B146" s="11" t="s">
        <v>402</v>
      </c>
      <c r="C146" s="11" t="s">
        <v>289</v>
      </c>
      <c r="D146" s="11" t="s">
        <v>267</v>
      </c>
      <c r="E146" s="5" t="s">
        <v>290</v>
      </c>
      <c r="F146" s="5" t="s">
        <v>291</v>
      </c>
      <c r="G146" s="11" t="s">
        <v>32</v>
      </c>
      <c r="H146" s="11" t="s">
        <v>35</v>
      </c>
      <c r="I146" s="10">
        <f>IF(OR($G146="",$H146=""),"",VLOOKUP($G146,'HR Lists'!$D$9:$E$13,2)*VLOOKUP($H146,'HR Lists'!$G$9:$H$13,2))</f>
        <v>16</v>
      </c>
      <c r="J146" s="11" t="s">
        <v>36</v>
      </c>
      <c r="K146" s="5" t="s">
        <v>292</v>
      </c>
      <c r="L146" s="11"/>
      <c r="M146" s="2"/>
      <c r="N146" s="11" t="s">
        <v>32</v>
      </c>
      <c r="O146" s="11" t="s">
        <v>32</v>
      </c>
      <c r="P146" s="10">
        <f>IF(OR($N146="",$O146=""),"",VLOOKUP($N146,'HR Lists'!$D$9:$E$13,2)*VLOOKUP($O146,'HR Lists'!$G$9:$H$13,2))</f>
        <v>4</v>
      </c>
      <c r="Q146" s="10">
        <f>IF(OR($I146="",$P146=""),"",$I146-$P146)</f>
        <v>12</v>
      </c>
    </row>
    <row r="147" spans="1:17" ht="55.2" x14ac:dyDescent="0.25">
      <c r="A147" s="11">
        <v>75</v>
      </c>
      <c r="B147" s="11" t="s">
        <v>545</v>
      </c>
      <c r="C147" s="11" t="s">
        <v>289</v>
      </c>
      <c r="D147" s="11" t="s">
        <v>267</v>
      </c>
      <c r="E147" s="5" t="s">
        <v>290</v>
      </c>
      <c r="F147" s="5" t="s">
        <v>291</v>
      </c>
      <c r="G147" s="11" t="s">
        <v>32</v>
      </c>
      <c r="H147" s="11" t="s">
        <v>35</v>
      </c>
      <c r="I147" s="10">
        <v>16</v>
      </c>
      <c r="J147" s="11" t="s">
        <v>36</v>
      </c>
      <c r="K147" s="5" t="s">
        <v>292</v>
      </c>
      <c r="L147" s="11"/>
      <c r="M147" s="2"/>
      <c r="N147" s="11" t="s">
        <v>32</v>
      </c>
      <c r="O147" s="11" t="s">
        <v>32</v>
      </c>
      <c r="P147" s="10">
        <v>4</v>
      </c>
      <c r="Q147" s="10">
        <v>12</v>
      </c>
    </row>
    <row r="148" spans="1:17" ht="41.4" x14ac:dyDescent="0.25">
      <c r="A148" s="11">
        <v>76</v>
      </c>
      <c r="B148" s="11" t="s">
        <v>402</v>
      </c>
      <c r="C148" s="11" t="s">
        <v>271</v>
      </c>
      <c r="D148" s="11" t="s">
        <v>267</v>
      </c>
      <c r="E148" s="5" t="s">
        <v>272</v>
      </c>
      <c r="F148" s="5" t="s">
        <v>273</v>
      </c>
      <c r="G148" s="11" t="s">
        <v>29</v>
      </c>
      <c r="H148" s="11" t="s">
        <v>32</v>
      </c>
      <c r="I148" s="10">
        <f>IF(OR($G148="",$H148=""),"",VLOOKUP($G148,'HR Lists'!$D$9:$E$13,2)*VLOOKUP($H148,'HR Lists'!$G$9:$H$13,2))</f>
        <v>6</v>
      </c>
      <c r="J148" s="11" t="s">
        <v>143</v>
      </c>
      <c r="K148" s="5" t="s">
        <v>274</v>
      </c>
      <c r="L148" s="11"/>
      <c r="M148" s="2"/>
      <c r="N148" s="11" t="s">
        <v>32</v>
      </c>
      <c r="O148" s="11" t="s">
        <v>32</v>
      </c>
      <c r="P148" s="10">
        <f>IF(OR($N148="",$O148=""),"",VLOOKUP($N148,'HR Lists'!$D$9:$E$13,2)*VLOOKUP($O148,'HR Lists'!$G$9:$H$13,2))</f>
        <v>4</v>
      </c>
      <c r="Q148" s="10">
        <f>IF(OR($I148="",$P148=""),"",$I148-$P148)</f>
        <v>2</v>
      </c>
    </row>
    <row r="149" spans="1:17" ht="41.4" x14ac:dyDescent="0.25">
      <c r="A149" s="11">
        <v>76</v>
      </c>
      <c r="B149" s="11" t="s">
        <v>545</v>
      </c>
      <c r="C149" s="11" t="s">
        <v>271</v>
      </c>
      <c r="D149" s="11" t="s">
        <v>267</v>
      </c>
      <c r="E149" s="5" t="s">
        <v>272</v>
      </c>
      <c r="F149" s="5" t="s">
        <v>273</v>
      </c>
      <c r="G149" s="11" t="s">
        <v>29</v>
      </c>
      <c r="H149" s="11" t="s">
        <v>32</v>
      </c>
      <c r="I149" s="10">
        <v>6</v>
      </c>
      <c r="J149" s="11" t="s">
        <v>143</v>
      </c>
      <c r="K149" s="5" t="s">
        <v>274</v>
      </c>
      <c r="L149" s="11"/>
      <c r="M149" s="2"/>
      <c r="N149" s="11" t="s">
        <v>32</v>
      </c>
      <c r="O149" s="11" t="s">
        <v>32</v>
      </c>
      <c r="P149" s="10">
        <v>4</v>
      </c>
      <c r="Q149" s="10">
        <v>2</v>
      </c>
    </row>
    <row r="150" spans="1:17" ht="27.6" x14ac:dyDescent="0.25">
      <c r="A150" s="11">
        <v>77</v>
      </c>
      <c r="B150" s="11" t="s">
        <v>402</v>
      </c>
      <c r="C150" s="11" t="s">
        <v>140</v>
      </c>
      <c r="D150" s="11" t="s">
        <v>140</v>
      </c>
      <c r="E150" s="5" t="s">
        <v>212</v>
      </c>
      <c r="F150" s="5" t="s">
        <v>210</v>
      </c>
      <c r="G150" s="11" t="s">
        <v>32</v>
      </c>
      <c r="H150" s="11" t="s">
        <v>32</v>
      </c>
      <c r="I150" s="10">
        <f>IF(OR($G150="",$H150=""),"",VLOOKUP($G150,'HR Lists'!$D$9:$E$13,2)*VLOOKUP($H150,'HR Lists'!$G$9:$H$13,2))</f>
        <v>4</v>
      </c>
      <c r="J150" s="11"/>
      <c r="K150" s="5" t="s">
        <v>211</v>
      </c>
      <c r="L150" s="11"/>
      <c r="M150" s="2"/>
      <c r="N150" s="11" t="s">
        <v>32</v>
      </c>
      <c r="O150" s="11" t="s">
        <v>32</v>
      </c>
      <c r="P150" s="10">
        <f>IF(OR($N150="",$O150=""),"",VLOOKUP($N150,'HR Lists'!$D$9:$E$13,2)*VLOOKUP($O150,'HR Lists'!$G$9:$H$13,2))</f>
        <v>4</v>
      </c>
      <c r="Q150" s="10">
        <f>IF(OR($I150="",$P150=""),"",$I150-$P150)</f>
        <v>0</v>
      </c>
    </row>
    <row r="151" spans="1:17" ht="27.6" x14ac:dyDescent="0.25">
      <c r="A151" s="11">
        <v>77</v>
      </c>
      <c r="B151" s="11" t="s">
        <v>545</v>
      </c>
      <c r="C151" s="11" t="s">
        <v>140</v>
      </c>
      <c r="D151" s="11" t="s">
        <v>140</v>
      </c>
      <c r="E151" s="5" t="s">
        <v>212</v>
      </c>
      <c r="F151" s="5" t="s">
        <v>210</v>
      </c>
      <c r="G151" s="11" t="s">
        <v>32</v>
      </c>
      <c r="H151" s="11" t="s">
        <v>32</v>
      </c>
      <c r="I151" s="10">
        <v>4</v>
      </c>
      <c r="J151" s="11"/>
      <c r="K151" s="5" t="s">
        <v>211</v>
      </c>
      <c r="L151" s="11"/>
      <c r="M151" s="2"/>
      <c r="N151" s="11" t="s">
        <v>32</v>
      </c>
      <c r="O151" s="11" t="s">
        <v>32</v>
      </c>
      <c r="P151" s="10">
        <v>4</v>
      </c>
      <c r="Q151" s="10">
        <v>0</v>
      </c>
    </row>
    <row r="152" spans="1:17" ht="55.2" x14ac:dyDescent="0.25">
      <c r="A152" s="11">
        <v>100</v>
      </c>
      <c r="B152" s="11" t="s">
        <v>402</v>
      </c>
      <c r="C152" s="21" t="s">
        <v>58</v>
      </c>
      <c r="D152" s="21" t="s">
        <v>267</v>
      </c>
      <c r="E152" s="22" t="s">
        <v>312</v>
      </c>
      <c r="F152" s="22" t="s">
        <v>313</v>
      </c>
      <c r="G152" s="11" t="s">
        <v>29</v>
      </c>
      <c r="H152" s="11" t="s">
        <v>35</v>
      </c>
      <c r="I152" s="10">
        <f>IF(OR($G152="",$H152=""),"",VLOOKUP($G152,'HR Lists'!$D$9:$E$13,2)*VLOOKUP($H152,'HR Lists'!$G$9:$H$13,2))</f>
        <v>24</v>
      </c>
      <c r="J152" s="21" t="s">
        <v>123</v>
      </c>
      <c r="K152" s="22" t="s">
        <v>376</v>
      </c>
      <c r="L152" s="11"/>
      <c r="M152" s="2"/>
      <c r="N152" s="11" t="s">
        <v>32</v>
      </c>
      <c r="O152" s="11" t="s">
        <v>32</v>
      </c>
      <c r="P152" s="10">
        <f>IF(OR($N152="",$O152=""),"",VLOOKUP($N152,'HR Lists'!$D$9:$E$13,2)*VLOOKUP($O152,'HR Lists'!$G$9:$H$13,2))</f>
        <v>4</v>
      </c>
      <c r="Q152" s="10">
        <f>IF(OR($I152="",$P152=""),"",$I152-$P152)</f>
        <v>20</v>
      </c>
    </row>
    <row r="153" spans="1:17" ht="27.6" x14ac:dyDescent="0.25">
      <c r="A153" s="11">
        <v>101</v>
      </c>
      <c r="B153" s="11" t="s">
        <v>402</v>
      </c>
      <c r="C153" s="21" t="s">
        <v>314</v>
      </c>
      <c r="D153" s="21" t="s">
        <v>315</v>
      </c>
      <c r="E153" s="22" t="s">
        <v>316</v>
      </c>
      <c r="F153" s="22" t="s">
        <v>317</v>
      </c>
      <c r="G153" s="11" t="s">
        <v>32</v>
      </c>
      <c r="H153" s="11" t="s">
        <v>32</v>
      </c>
      <c r="I153" s="10">
        <f>IF(OR($G153="",$H153=""),"",VLOOKUP($G153,'HR Lists'!$D$9:$E$13,2)*VLOOKUP($H153,'HR Lists'!$G$9:$H$13,2))</f>
        <v>4</v>
      </c>
      <c r="J153" s="21" t="s">
        <v>123</v>
      </c>
      <c r="K153" s="22" t="s">
        <v>318</v>
      </c>
      <c r="L153" s="21" t="s">
        <v>319</v>
      </c>
      <c r="M153" s="2"/>
      <c r="N153" s="11" t="s">
        <v>88</v>
      </c>
      <c r="O153" s="11" t="s">
        <v>88</v>
      </c>
      <c r="P153" s="10">
        <f>IF(OR($N153="",$O153=""),"",VLOOKUP($N153,'HR Lists'!$D$9:$E$13,2)*VLOOKUP($O153,'HR Lists'!$G$9:$H$13,2))</f>
        <v>1</v>
      </c>
      <c r="Q153" s="10">
        <f>IF(OR($I153="",$P153=""),"",$I153-$P153)</f>
        <v>3</v>
      </c>
    </row>
    <row r="154" spans="1:17" ht="41.4" x14ac:dyDescent="0.25">
      <c r="A154" s="11">
        <v>102</v>
      </c>
      <c r="B154" s="11" t="s">
        <v>402</v>
      </c>
      <c r="C154" s="21" t="s">
        <v>314</v>
      </c>
      <c r="D154" s="21" t="s">
        <v>315</v>
      </c>
      <c r="E154" s="22" t="s">
        <v>320</v>
      </c>
      <c r="F154" s="22" t="s">
        <v>321</v>
      </c>
      <c r="G154" s="11" t="s">
        <v>32</v>
      </c>
      <c r="H154" s="11" t="s">
        <v>32</v>
      </c>
      <c r="I154" s="10">
        <f>IF(OR($G154="",$H154=""),"",VLOOKUP($G154,'HR Lists'!$D$9:$E$13,2)*VLOOKUP($H154,'HR Lists'!$G$9:$H$13,2))</f>
        <v>4</v>
      </c>
      <c r="J154" s="21" t="s">
        <v>140</v>
      </c>
      <c r="K154" s="22" t="s">
        <v>322</v>
      </c>
      <c r="L154" s="21" t="s">
        <v>323</v>
      </c>
      <c r="M154" s="2"/>
      <c r="N154" s="11" t="s">
        <v>32</v>
      </c>
      <c r="O154" s="11" t="s">
        <v>32</v>
      </c>
      <c r="P154" s="10">
        <f>IF(OR($N154="",$O154=""),"",VLOOKUP($N154,'HR Lists'!$D$9:$E$13,2)*VLOOKUP($O154,'HR Lists'!$G$9:$H$13,2))</f>
        <v>4</v>
      </c>
      <c r="Q154" s="10">
        <f>IF(OR($I154="",$P154=""),"",$I154-$P154)</f>
        <v>0</v>
      </c>
    </row>
    <row r="155" spans="1:17" ht="27.6" x14ac:dyDescent="0.25">
      <c r="A155" s="11">
        <v>103</v>
      </c>
      <c r="B155" s="11" t="s">
        <v>402</v>
      </c>
      <c r="C155" s="25" t="s">
        <v>324</v>
      </c>
      <c r="D155" s="23" t="s">
        <v>253</v>
      </c>
      <c r="E155" s="22" t="s">
        <v>325</v>
      </c>
      <c r="F155" s="22" t="s">
        <v>326</v>
      </c>
      <c r="G155" s="11" t="s">
        <v>29</v>
      </c>
      <c r="H155" s="11" t="s">
        <v>32</v>
      </c>
      <c r="I155" s="10">
        <f>IF(OR($G155="",$H155=""),"",VLOOKUP($G155,'HR Lists'!$D$9:$E$13,2)*VLOOKUP($H155,'HR Lists'!$G$9:$H$13,2))</f>
        <v>6</v>
      </c>
      <c r="J155" s="21" t="s">
        <v>327</v>
      </c>
      <c r="K155" s="22" t="s">
        <v>328</v>
      </c>
      <c r="L155" s="21" t="s">
        <v>329</v>
      </c>
      <c r="M155" s="2"/>
      <c r="N155" s="11" t="s">
        <v>32</v>
      </c>
      <c r="O155" s="11" t="s">
        <v>88</v>
      </c>
      <c r="P155" s="10">
        <f>IF(OR($N155="",$O155=""),"",VLOOKUP($N155,'HR Lists'!$D$9:$E$13,2)*VLOOKUP($O155,'HR Lists'!$G$9:$H$13,2))</f>
        <v>2</v>
      </c>
      <c r="Q155" s="10">
        <f>IF(OR($I155="",$P155=""),"",$I155-$P155)</f>
        <v>4</v>
      </c>
    </row>
    <row r="156" spans="1:17" ht="55.2" x14ac:dyDescent="0.25">
      <c r="A156" s="11">
        <v>104</v>
      </c>
      <c r="B156" s="11" t="s">
        <v>402</v>
      </c>
      <c r="C156" s="21" t="s">
        <v>330</v>
      </c>
      <c r="D156" s="21" t="s">
        <v>315</v>
      </c>
      <c r="E156" s="22" t="s">
        <v>331</v>
      </c>
      <c r="F156" s="22" t="s">
        <v>332</v>
      </c>
      <c r="G156" s="11" t="s">
        <v>29</v>
      </c>
      <c r="H156" s="11" t="s">
        <v>32</v>
      </c>
      <c r="I156" s="10">
        <f>IF(OR($G156="",$H156=""),"",VLOOKUP($G156,'HR Lists'!$D$9:$E$13,2)*VLOOKUP($H156,'HR Lists'!$G$9:$H$13,2))</f>
        <v>6</v>
      </c>
      <c r="J156" s="21" t="s">
        <v>333</v>
      </c>
      <c r="K156" s="22" t="s">
        <v>334</v>
      </c>
      <c r="L156" s="21" t="s">
        <v>335</v>
      </c>
      <c r="M156" s="2"/>
      <c r="N156" s="11" t="s">
        <v>32</v>
      </c>
      <c r="O156" s="11" t="s">
        <v>32</v>
      </c>
      <c r="P156" s="10">
        <f>IF(OR($N156="",$O156=""),"",VLOOKUP($N156,'HR Lists'!$D$9:$E$13,2)*VLOOKUP($O156,'HR Lists'!$G$9:$H$13,2))</f>
        <v>4</v>
      </c>
      <c r="Q156" s="10">
        <f>IF(OR($I156="",$P156=""),"",$I156-$P156)</f>
        <v>2</v>
      </c>
    </row>
    <row r="157" spans="1:17" ht="69" x14ac:dyDescent="0.25">
      <c r="A157" s="11">
        <v>105</v>
      </c>
      <c r="B157" s="11" t="s">
        <v>402</v>
      </c>
      <c r="C157" s="21" t="s">
        <v>336</v>
      </c>
      <c r="D157" s="21" t="s">
        <v>106</v>
      </c>
      <c r="E157" s="22" t="s">
        <v>337</v>
      </c>
      <c r="F157" s="22" t="s">
        <v>338</v>
      </c>
      <c r="G157" s="11" t="s">
        <v>29</v>
      </c>
      <c r="H157" s="11" t="s">
        <v>29</v>
      </c>
      <c r="I157" s="10">
        <f>IF(OR($G157="",$H157=""),"",VLOOKUP($G157,'HR Lists'!$D$9:$E$13,2)*VLOOKUP($H157,'HR Lists'!$G$9:$H$13,2))</f>
        <v>12</v>
      </c>
      <c r="J157" s="21" t="s">
        <v>333</v>
      </c>
      <c r="K157" s="22" t="s">
        <v>339</v>
      </c>
      <c r="L157" s="21" t="s">
        <v>329</v>
      </c>
      <c r="M157" s="2"/>
      <c r="N157" s="11" t="s">
        <v>32</v>
      </c>
      <c r="O157" s="11" t="s">
        <v>32</v>
      </c>
      <c r="P157" s="10">
        <f>IF(OR($N157="",$O157=""),"",VLOOKUP($N157,'HR Lists'!$D$9:$E$13,2)*VLOOKUP($O157,'HR Lists'!$G$9:$H$13,2))</f>
        <v>4</v>
      </c>
      <c r="Q157" s="10">
        <f>IF(OR($I157="",$P157=""),"",$I157-$P157)</f>
        <v>8</v>
      </c>
    </row>
    <row r="158" spans="1:17" ht="41.4" x14ac:dyDescent="0.25">
      <c r="A158" s="11">
        <v>106</v>
      </c>
      <c r="B158" s="11" t="s">
        <v>402</v>
      </c>
      <c r="C158" s="24" t="s">
        <v>340</v>
      </c>
      <c r="D158" s="21" t="s">
        <v>106</v>
      </c>
      <c r="E158" s="22" t="s">
        <v>341</v>
      </c>
      <c r="F158" s="22" t="s">
        <v>342</v>
      </c>
      <c r="G158" s="11" t="s">
        <v>29</v>
      </c>
      <c r="H158" s="11" t="s">
        <v>35</v>
      </c>
      <c r="I158" s="10">
        <f>IF(OR($G158="",$H158=""),"",VLOOKUP($G158,'HR Lists'!$D$9:$E$13,2)*VLOOKUP($H158,'HR Lists'!$G$9:$H$13,2))</f>
        <v>24</v>
      </c>
      <c r="J158" s="21" t="s">
        <v>343</v>
      </c>
      <c r="K158" s="22" t="s">
        <v>344</v>
      </c>
      <c r="L158" s="21" t="s">
        <v>345</v>
      </c>
      <c r="M158" s="2"/>
      <c r="N158" s="11" t="s">
        <v>32</v>
      </c>
      <c r="O158" s="11" t="s">
        <v>32</v>
      </c>
      <c r="P158" s="10">
        <f>IF(OR($N158="",$O158=""),"",VLOOKUP($N158,'HR Lists'!$D$9:$E$13,2)*VLOOKUP($O158,'HR Lists'!$G$9:$H$13,2))</f>
        <v>4</v>
      </c>
      <c r="Q158" s="10">
        <f>IF(OR($I158="",$P158=""),"",$I158-$P158)</f>
        <v>20</v>
      </c>
    </row>
    <row r="159" spans="1:17" ht="41.4" x14ac:dyDescent="0.25">
      <c r="A159" s="11">
        <v>107</v>
      </c>
      <c r="B159" s="11" t="s">
        <v>402</v>
      </c>
      <c r="C159" s="21" t="s">
        <v>340</v>
      </c>
      <c r="D159" s="21" t="s">
        <v>38</v>
      </c>
      <c r="E159" s="22" t="s">
        <v>386</v>
      </c>
      <c r="F159" s="22" t="s">
        <v>387</v>
      </c>
      <c r="G159" s="11" t="s">
        <v>32</v>
      </c>
      <c r="H159" s="11" t="s">
        <v>29</v>
      </c>
      <c r="I159" s="10">
        <f>IF(OR($G159="",$H159=""),"",VLOOKUP($G159,'HR Lists'!$D$9:$E$13,2)*VLOOKUP($H159,'HR Lists'!$G$9:$H$13,2))</f>
        <v>8</v>
      </c>
      <c r="J159" s="21" t="s">
        <v>346</v>
      </c>
      <c r="K159" s="22" t="s">
        <v>388</v>
      </c>
      <c r="L159" s="21" t="s">
        <v>347</v>
      </c>
      <c r="M159" s="2"/>
      <c r="N159" s="11" t="s">
        <v>88</v>
      </c>
      <c r="O159" s="11" t="s">
        <v>88</v>
      </c>
      <c r="P159" s="10">
        <f>IF(OR($N159="",$O159=""),"",VLOOKUP($N159,'HR Lists'!$D$9:$E$13,2)*VLOOKUP($O159,'HR Lists'!$G$9:$H$13,2))</f>
        <v>1</v>
      </c>
      <c r="Q159" s="10">
        <f>IF(OR($I159="",$P159=""),"",$I159-$P159)</f>
        <v>7</v>
      </c>
    </row>
    <row r="160" spans="1:17" ht="41.4" x14ac:dyDescent="0.25">
      <c r="A160" s="11">
        <v>108</v>
      </c>
      <c r="B160" s="11" t="s">
        <v>402</v>
      </c>
      <c r="C160" s="21" t="s">
        <v>348</v>
      </c>
      <c r="D160" s="21" t="s">
        <v>349</v>
      </c>
      <c r="E160" s="22" t="s">
        <v>350</v>
      </c>
      <c r="F160" s="22" t="s">
        <v>375</v>
      </c>
      <c r="G160" s="11" t="s">
        <v>29</v>
      </c>
      <c r="H160" s="11" t="s">
        <v>35</v>
      </c>
      <c r="I160" s="10">
        <f>IF(OR($G160="",$H160=""),"",VLOOKUP($G160,'HR Lists'!$D$9:$E$13,2)*VLOOKUP($H160,'HR Lists'!$G$9:$H$13,2))</f>
        <v>24</v>
      </c>
      <c r="J160" s="21" t="s">
        <v>165</v>
      </c>
      <c r="K160" s="22" t="s">
        <v>351</v>
      </c>
      <c r="L160" s="21" t="s">
        <v>347</v>
      </c>
      <c r="M160" s="2"/>
      <c r="N160" s="11" t="s">
        <v>32</v>
      </c>
      <c r="O160" s="11" t="s">
        <v>29</v>
      </c>
      <c r="P160" s="10">
        <f>IF(OR($N160="",$O160=""),"",VLOOKUP($N160,'HR Lists'!$D$9:$E$13,2)*VLOOKUP($O160,'HR Lists'!$G$9:$H$13,2))</f>
        <v>8</v>
      </c>
      <c r="Q160" s="10">
        <f>IF(OR($I160="",$P160=""),"",$I160-$P160)</f>
        <v>16</v>
      </c>
    </row>
    <row r="161" spans="1:17" ht="69" x14ac:dyDescent="0.25">
      <c r="A161" s="11">
        <v>109</v>
      </c>
      <c r="B161" s="11" t="s">
        <v>402</v>
      </c>
      <c r="C161" s="21" t="s">
        <v>348</v>
      </c>
      <c r="D161" s="21" t="s">
        <v>315</v>
      </c>
      <c r="E161" s="22" t="s">
        <v>352</v>
      </c>
      <c r="F161" s="22" t="s">
        <v>353</v>
      </c>
      <c r="G161" s="11" t="s">
        <v>29</v>
      </c>
      <c r="H161" s="11" t="s">
        <v>35</v>
      </c>
      <c r="I161" s="10">
        <f>IF(OR($G161="",$H161=""),"",VLOOKUP($G161,'HR Lists'!$D$9:$E$13,2)*VLOOKUP($H161,'HR Lists'!$G$9:$H$13,2))</f>
        <v>24</v>
      </c>
      <c r="J161" s="21" t="s">
        <v>165</v>
      </c>
      <c r="K161" s="22" t="s">
        <v>354</v>
      </c>
      <c r="L161" s="21" t="s">
        <v>347</v>
      </c>
      <c r="M161" s="2"/>
      <c r="N161" s="11" t="s">
        <v>32</v>
      </c>
      <c r="O161" s="11" t="s">
        <v>29</v>
      </c>
      <c r="P161" s="10">
        <f>IF(OR($N161="",$O161=""),"",VLOOKUP($N161,'HR Lists'!$D$9:$E$13,2)*VLOOKUP($O161,'HR Lists'!$G$9:$H$13,2))</f>
        <v>8</v>
      </c>
      <c r="Q161" s="10">
        <f>IF(OR($I161="",$P161=""),"",$I161-$P161)</f>
        <v>16</v>
      </c>
    </row>
    <row r="162" spans="1:17" ht="55.2" x14ac:dyDescent="0.25">
      <c r="A162" s="11">
        <v>110</v>
      </c>
      <c r="B162" s="11" t="s">
        <v>402</v>
      </c>
      <c r="C162" s="21" t="s">
        <v>22</v>
      </c>
      <c r="D162" s="21" t="s">
        <v>22</v>
      </c>
      <c r="E162" s="22" t="s">
        <v>355</v>
      </c>
      <c r="F162" s="22" t="s">
        <v>356</v>
      </c>
      <c r="G162" s="11" t="s">
        <v>29</v>
      </c>
      <c r="H162" s="11" t="s">
        <v>29</v>
      </c>
      <c r="I162" s="10">
        <f>IF(OR($G162="",$H162=""),"",VLOOKUP($G162,'HR Lists'!$D$9:$E$13,2)*VLOOKUP($H162,'HR Lists'!$G$9:$H$13,2))</f>
        <v>12</v>
      </c>
      <c r="J162" s="21" t="s">
        <v>343</v>
      </c>
      <c r="K162" s="22" t="s">
        <v>398</v>
      </c>
      <c r="L162" s="21" t="s">
        <v>345</v>
      </c>
      <c r="M162" s="2"/>
      <c r="N162" s="11" t="s">
        <v>32</v>
      </c>
      <c r="O162" s="11" t="s">
        <v>29</v>
      </c>
      <c r="P162" s="10">
        <f>IF(OR($N162="",$O162=""),"",VLOOKUP($N162,'HR Lists'!$D$9:$E$13,2)*VLOOKUP($O162,'HR Lists'!$G$9:$H$13,2))</f>
        <v>8</v>
      </c>
      <c r="Q162" s="10">
        <f>IF(OR($I162="",$P162=""),"",$I162-$P162)</f>
        <v>4</v>
      </c>
    </row>
    <row r="163" spans="1:17" ht="41.4" x14ac:dyDescent="0.25">
      <c r="A163" s="11">
        <v>111</v>
      </c>
      <c r="B163" s="11" t="s">
        <v>402</v>
      </c>
      <c r="C163" s="21" t="s">
        <v>22</v>
      </c>
      <c r="D163" s="21" t="s">
        <v>22</v>
      </c>
      <c r="E163" s="22" t="s">
        <v>389</v>
      </c>
      <c r="F163" s="22" t="s">
        <v>357</v>
      </c>
      <c r="G163" s="11" t="s">
        <v>29</v>
      </c>
      <c r="H163" s="11" t="s">
        <v>29</v>
      </c>
      <c r="I163" s="10">
        <f>IF(OR($G163="",$H163=""),"",VLOOKUP($G163,'HR Lists'!$D$9:$E$13,2)*VLOOKUP($H163,'HR Lists'!$G$9:$H$13,2))</f>
        <v>12</v>
      </c>
      <c r="J163" s="21" t="s">
        <v>343</v>
      </c>
      <c r="K163" s="22" t="s">
        <v>399</v>
      </c>
      <c r="L163" s="21" t="s">
        <v>345</v>
      </c>
      <c r="M163" s="2"/>
      <c r="N163" s="11" t="s">
        <v>32</v>
      </c>
      <c r="O163" s="11" t="s">
        <v>29</v>
      </c>
      <c r="P163" s="10">
        <f>IF(OR($N163="",$O163=""),"",VLOOKUP($N163,'HR Lists'!$D$9:$E$13,2)*VLOOKUP($O163,'HR Lists'!$G$9:$H$13,2))</f>
        <v>8</v>
      </c>
      <c r="Q163" s="10">
        <f>IF(OR($I163="",$P163=""),"",$I163-$P163)</f>
        <v>4</v>
      </c>
    </row>
    <row r="164" spans="1:17" ht="41.4" x14ac:dyDescent="0.25">
      <c r="A164" s="11">
        <v>112</v>
      </c>
      <c r="B164" s="11" t="s">
        <v>402</v>
      </c>
      <c r="C164" s="21" t="s">
        <v>22</v>
      </c>
      <c r="D164" s="21" t="s">
        <v>22</v>
      </c>
      <c r="E164" s="22" t="s">
        <v>390</v>
      </c>
      <c r="F164" s="22" t="s">
        <v>391</v>
      </c>
      <c r="G164" s="11" t="s">
        <v>29</v>
      </c>
      <c r="H164" s="11" t="s">
        <v>29</v>
      </c>
      <c r="I164" s="10">
        <f>IF(OR($G164="",$H164=""),"",VLOOKUP($G164,'HR Lists'!$D$9:$E$13,2)*VLOOKUP($H164,'HR Lists'!$G$9:$H$13,2))</f>
        <v>12</v>
      </c>
      <c r="J164" s="21" t="s">
        <v>343</v>
      </c>
      <c r="K164" s="22" t="s">
        <v>400</v>
      </c>
      <c r="L164" s="21" t="s">
        <v>345</v>
      </c>
      <c r="M164" s="2"/>
      <c r="N164" s="11" t="s">
        <v>32</v>
      </c>
      <c r="O164" s="11" t="s">
        <v>29</v>
      </c>
      <c r="P164" s="10">
        <f>IF(OR($N164="",$O164=""),"",VLOOKUP($N164,'HR Lists'!$D$9:$E$13,2)*VLOOKUP($O164,'HR Lists'!$G$9:$H$13,2))</f>
        <v>8</v>
      </c>
      <c r="Q164" s="10">
        <f>IF(OR($I164="",$P164=""),"",$I164-$P164)</f>
        <v>4</v>
      </c>
    </row>
    <row r="165" spans="1:17" ht="41.4" x14ac:dyDescent="0.25">
      <c r="A165" s="11" t="s">
        <v>525</v>
      </c>
      <c r="B165" s="11" t="s">
        <v>545</v>
      </c>
      <c r="C165" s="11" t="s">
        <v>58</v>
      </c>
      <c r="D165" s="11" t="s">
        <v>516</v>
      </c>
      <c r="E165" s="48" t="s">
        <v>524</v>
      </c>
      <c r="F165" s="48" t="s">
        <v>506</v>
      </c>
      <c r="G165" s="11" t="s">
        <v>29</v>
      </c>
      <c r="H165" s="11" t="s">
        <v>29</v>
      </c>
      <c r="I165" s="10">
        <v>12</v>
      </c>
      <c r="J165" s="11" t="s">
        <v>523</v>
      </c>
      <c r="K165" s="5" t="s">
        <v>234</v>
      </c>
      <c r="L165" s="11"/>
      <c r="M165" s="2"/>
      <c r="N165" s="11" t="s">
        <v>29</v>
      </c>
      <c r="O165" s="11" t="s">
        <v>29</v>
      </c>
      <c r="P165" s="10">
        <v>12</v>
      </c>
      <c r="Q165" s="10">
        <v>0</v>
      </c>
    </row>
    <row r="166" spans="1:17" ht="41.4" x14ac:dyDescent="0.25">
      <c r="A166" s="11" t="s">
        <v>522</v>
      </c>
      <c r="B166" s="11" t="s">
        <v>545</v>
      </c>
      <c r="C166" s="11" t="s">
        <v>58</v>
      </c>
      <c r="D166" s="11" t="s">
        <v>516</v>
      </c>
      <c r="E166" s="48" t="s">
        <v>521</v>
      </c>
      <c r="F166" s="48" t="s">
        <v>506</v>
      </c>
      <c r="G166" s="11" t="s">
        <v>29</v>
      </c>
      <c r="H166" s="11" t="s">
        <v>29</v>
      </c>
      <c r="I166" s="10">
        <v>12</v>
      </c>
      <c r="J166" s="11" t="s">
        <v>520</v>
      </c>
      <c r="K166" s="5" t="s">
        <v>510</v>
      </c>
      <c r="L166" s="11"/>
      <c r="M166" s="2"/>
      <c r="N166" s="11" t="s">
        <v>29</v>
      </c>
      <c r="O166" s="11" t="s">
        <v>29</v>
      </c>
      <c r="P166" s="10">
        <v>12</v>
      </c>
      <c r="Q166" s="10">
        <v>0</v>
      </c>
    </row>
    <row r="167" spans="1:17" ht="55.2" x14ac:dyDescent="0.25">
      <c r="A167" s="11" t="s">
        <v>519</v>
      </c>
      <c r="B167" s="11" t="s">
        <v>545</v>
      </c>
      <c r="C167" s="11" t="s">
        <v>58</v>
      </c>
      <c r="D167" s="11" t="s">
        <v>516</v>
      </c>
      <c r="E167" s="48" t="s">
        <v>518</v>
      </c>
      <c r="F167" s="48" t="s">
        <v>506</v>
      </c>
      <c r="G167" s="11" t="s">
        <v>29</v>
      </c>
      <c r="H167" s="11" t="s">
        <v>35</v>
      </c>
      <c r="I167" s="10">
        <v>24</v>
      </c>
      <c r="J167" s="11" t="s">
        <v>52</v>
      </c>
      <c r="K167" s="5" t="s">
        <v>510</v>
      </c>
      <c r="L167" s="11"/>
      <c r="M167" s="2"/>
      <c r="N167" s="11" t="s">
        <v>29</v>
      </c>
      <c r="O167" s="11" t="s">
        <v>29</v>
      </c>
      <c r="P167" s="10">
        <v>12</v>
      </c>
      <c r="Q167" s="10">
        <v>12</v>
      </c>
    </row>
    <row r="168" spans="1:17" ht="55.2" x14ac:dyDescent="0.25">
      <c r="A168" s="11" t="s">
        <v>517</v>
      </c>
      <c r="B168" s="11" t="s">
        <v>545</v>
      </c>
      <c r="C168" s="11" t="s">
        <v>58</v>
      </c>
      <c r="D168" s="11" t="s">
        <v>516</v>
      </c>
      <c r="E168" s="48" t="s">
        <v>515</v>
      </c>
      <c r="F168" s="48" t="s">
        <v>506</v>
      </c>
      <c r="G168" s="11" t="s">
        <v>29</v>
      </c>
      <c r="H168" s="11" t="s">
        <v>35</v>
      </c>
      <c r="I168" s="10">
        <v>24</v>
      </c>
      <c r="J168" s="11" t="s">
        <v>52</v>
      </c>
      <c r="K168" s="5" t="s">
        <v>510</v>
      </c>
      <c r="L168" s="11"/>
      <c r="M168" s="2"/>
      <c r="N168" s="11" t="s">
        <v>29</v>
      </c>
      <c r="O168" s="11" t="s">
        <v>29</v>
      </c>
      <c r="P168" s="10">
        <v>12</v>
      </c>
      <c r="Q168" s="10">
        <v>12</v>
      </c>
    </row>
    <row r="169" spans="1:17" ht="41.4" x14ac:dyDescent="0.25">
      <c r="A169" s="11" t="s">
        <v>514</v>
      </c>
      <c r="B169" s="11" t="s">
        <v>545</v>
      </c>
      <c r="C169" s="11" t="s">
        <v>58</v>
      </c>
      <c r="D169" s="11" t="s">
        <v>508</v>
      </c>
      <c r="E169" s="48" t="s">
        <v>513</v>
      </c>
      <c r="F169" s="48" t="s">
        <v>506</v>
      </c>
      <c r="G169" s="11" t="s">
        <v>29</v>
      </c>
      <c r="H169" s="11" t="s">
        <v>29</v>
      </c>
      <c r="I169" s="10">
        <v>12</v>
      </c>
      <c r="J169" s="11" t="s">
        <v>52</v>
      </c>
      <c r="K169" s="5" t="s">
        <v>234</v>
      </c>
      <c r="L169" s="11"/>
      <c r="M169" s="2"/>
      <c r="N169" s="11"/>
      <c r="O169" s="11"/>
      <c r="P169" s="10" t="s">
        <v>546</v>
      </c>
      <c r="Q169" s="10" t="s">
        <v>546</v>
      </c>
    </row>
    <row r="170" spans="1:17" ht="96.6" x14ac:dyDescent="0.25">
      <c r="A170" s="11" t="s">
        <v>512</v>
      </c>
      <c r="B170" s="11" t="s">
        <v>545</v>
      </c>
      <c r="C170" s="11" t="s">
        <v>58</v>
      </c>
      <c r="D170" s="11" t="s">
        <v>508</v>
      </c>
      <c r="E170" s="48" t="s">
        <v>511</v>
      </c>
      <c r="F170" s="48" t="s">
        <v>506</v>
      </c>
      <c r="G170" s="11" t="s">
        <v>29</v>
      </c>
      <c r="H170" s="11" t="s">
        <v>35</v>
      </c>
      <c r="I170" s="10">
        <v>24</v>
      </c>
      <c r="J170" s="11" t="s">
        <v>52</v>
      </c>
      <c r="K170" s="5" t="s">
        <v>510</v>
      </c>
      <c r="L170" s="11"/>
      <c r="M170" s="2"/>
      <c r="N170" s="11"/>
      <c r="O170" s="11"/>
      <c r="P170" s="10" t="s">
        <v>546</v>
      </c>
      <c r="Q170" s="10" t="s">
        <v>546</v>
      </c>
    </row>
    <row r="171" spans="1:17" ht="41.4" x14ac:dyDescent="0.25">
      <c r="A171" s="11" t="s">
        <v>509</v>
      </c>
      <c r="B171" s="11" t="s">
        <v>545</v>
      </c>
      <c r="C171" s="11" t="s">
        <v>58</v>
      </c>
      <c r="D171" s="11" t="s">
        <v>508</v>
      </c>
      <c r="E171" s="48" t="s">
        <v>507</v>
      </c>
      <c r="F171" s="48" t="s">
        <v>506</v>
      </c>
      <c r="G171" s="11" t="s">
        <v>29</v>
      </c>
      <c r="H171" s="11" t="s">
        <v>35</v>
      </c>
      <c r="I171" s="10">
        <v>24</v>
      </c>
      <c r="J171" s="11" t="s">
        <v>52</v>
      </c>
      <c r="K171" s="5" t="s">
        <v>234</v>
      </c>
      <c r="L171" s="11"/>
      <c r="M171" s="2"/>
      <c r="N171" s="11"/>
      <c r="O171" s="11"/>
      <c r="P171" s="10" t="s">
        <v>546</v>
      </c>
      <c r="Q171" s="10" t="s">
        <v>546</v>
      </c>
    </row>
    <row r="172" spans="1:17" ht="55.2" x14ac:dyDescent="0.25">
      <c r="A172" s="11" t="s">
        <v>505</v>
      </c>
      <c r="B172" s="11" t="s">
        <v>545</v>
      </c>
      <c r="C172" s="11" t="s">
        <v>66</v>
      </c>
      <c r="D172" s="11" t="s">
        <v>495</v>
      </c>
      <c r="E172" s="48" t="s">
        <v>504</v>
      </c>
      <c r="F172" s="48" t="s">
        <v>503</v>
      </c>
      <c r="G172" s="11" t="s">
        <v>29</v>
      </c>
      <c r="H172" s="11" t="s">
        <v>35</v>
      </c>
      <c r="I172" s="10">
        <v>24</v>
      </c>
      <c r="J172" s="11"/>
      <c r="K172" s="5" t="s">
        <v>502</v>
      </c>
      <c r="L172" s="11"/>
      <c r="M172" s="2"/>
      <c r="N172" s="11" t="s">
        <v>29</v>
      </c>
      <c r="O172" s="11" t="s">
        <v>32</v>
      </c>
      <c r="P172" s="10">
        <v>6</v>
      </c>
      <c r="Q172" s="10">
        <v>18</v>
      </c>
    </row>
    <row r="173" spans="1:17" ht="41.4" x14ac:dyDescent="0.25">
      <c r="A173" s="11" t="s">
        <v>501</v>
      </c>
      <c r="B173" s="11" t="s">
        <v>545</v>
      </c>
      <c r="C173" s="11" t="s">
        <v>66</v>
      </c>
      <c r="D173" s="11" t="s">
        <v>495</v>
      </c>
      <c r="E173" s="48" t="s">
        <v>500</v>
      </c>
      <c r="F173" s="48" t="s">
        <v>499</v>
      </c>
      <c r="G173" s="11" t="s">
        <v>35</v>
      </c>
      <c r="H173" s="11" t="s">
        <v>35</v>
      </c>
      <c r="I173" s="10">
        <v>32</v>
      </c>
      <c r="J173" s="11" t="s">
        <v>44</v>
      </c>
      <c r="K173" s="5" t="s">
        <v>498</v>
      </c>
      <c r="L173" s="11"/>
      <c r="M173" s="2"/>
      <c r="N173" s="11" t="s">
        <v>35</v>
      </c>
      <c r="O173" s="11" t="s">
        <v>35</v>
      </c>
      <c r="P173" s="10">
        <v>32</v>
      </c>
      <c r="Q173" s="10">
        <v>0</v>
      </c>
    </row>
    <row r="174" spans="1:17" ht="55.2" x14ac:dyDescent="0.25">
      <c r="A174" s="11" t="s">
        <v>497</v>
      </c>
      <c r="B174" s="11" t="s">
        <v>545</v>
      </c>
      <c r="C174" s="11" t="s">
        <v>496</v>
      </c>
      <c r="D174" s="11" t="s">
        <v>495</v>
      </c>
      <c r="E174" s="48" t="s">
        <v>494</v>
      </c>
      <c r="F174" s="48" t="s">
        <v>493</v>
      </c>
      <c r="G174" s="11" t="s">
        <v>27</v>
      </c>
      <c r="H174" s="11" t="s">
        <v>29</v>
      </c>
      <c r="I174" s="10">
        <v>20</v>
      </c>
      <c r="J174" s="11" t="s">
        <v>44</v>
      </c>
      <c r="K174" s="5" t="s">
        <v>492</v>
      </c>
      <c r="L174" s="11"/>
      <c r="M174" s="2"/>
      <c r="N174" s="11" t="s">
        <v>27</v>
      </c>
      <c r="O174" s="11" t="s">
        <v>32</v>
      </c>
      <c r="P174" s="10">
        <v>10</v>
      </c>
      <c r="Q174" s="10">
        <v>10</v>
      </c>
    </row>
    <row r="175" spans="1:17" ht="82.8" x14ac:dyDescent="0.25">
      <c r="A175" s="11" t="s">
        <v>491</v>
      </c>
      <c r="B175" s="11" t="s">
        <v>545</v>
      </c>
      <c r="C175" s="11" t="s">
        <v>140</v>
      </c>
      <c r="D175" s="11" t="s">
        <v>140</v>
      </c>
      <c r="E175" s="48" t="s">
        <v>190</v>
      </c>
      <c r="F175" s="48" t="s">
        <v>490</v>
      </c>
      <c r="G175" s="11" t="s">
        <v>27</v>
      </c>
      <c r="H175" s="11" t="s">
        <v>27</v>
      </c>
      <c r="I175" s="10">
        <v>80</v>
      </c>
      <c r="J175" s="11" t="s">
        <v>192</v>
      </c>
      <c r="K175" s="5" t="s">
        <v>489</v>
      </c>
      <c r="L175" s="11"/>
      <c r="M175" s="2"/>
      <c r="N175" s="11" t="s">
        <v>29</v>
      </c>
      <c r="O175" s="11" t="s">
        <v>29</v>
      </c>
      <c r="P175" s="10">
        <v>12</v>
      </c>
      <c r="Q175" s="10">
        <v>68</v>
      </c>
    </row>
    <row r="176" spans="1:17" ht="41.4" x14ac:dyDescent="0.25">
      <c r="A176" s="11" t="s">
        <v>488</v>
      </c>
      <c r="B176" s="11" t="s">
        <v>545</v>
      </c>
      <c r="C176" s="11" t="s">
        <v>58</v>
      </c>
      <c r="D176" s="11" t="s">
        <v>238</v>
      </c>
      <c r="E176" s="48" t="s">
        <v>239</v>
      </c>
      <c r="F176" s="48" t="s">
        <v>240</v>
      </c>
      <c r="G176" s="11" t="s">
        <v>29</v>
      </c>
      <c r="H176" s="11" t="s">
        <v>27</v>
      </c>
      <c r="I176" s="10">
        <v>48</v>
      </c>
      <c r="J176" s="11" t="s">
        <v>74</v>
      </c>
      <c r="K176" s="5" t="s">
        <v>75</v>
      </c>
      <c r="L176" s="11"/>
      <c r="M176" s="2"/>
      <c r="N176" s="11" t="s">
        <v>32</v>
      </c>
      <c r="O176" s="11" t="s">
        <v>27</v>
      </c>
      <c r="P176" s="10">
        <v>32</v>
      </c>
      <c r="Q176" s="10">
        <v>16</v>
      </c>
    </row>
    <row r="177" spans="1:17" ht="69" x14ac:dyDescent="0.25">
      <c r="A177" s="11" t="s">
        <v>487</v>
      </c>
      <c r="B177" s="11" t="s">
        <v>545</v>
      </c>
      <c r="C177" s="11" t="s">
        <v>241</v>
      </c>
      <c r="D177" s="11" t="s">
        <v>238</v>
      </c>
      <c r="E177" s="48" t="s">
        <v>242</v>
      </c>
      <c r="F177" s="48" t="s">
        <v>243</v>
      </c>
      <c r="G177" s="11" t="s">
        <v>35</v>
      </c>
      <c r="H177" s="11" t="s">
        <v>35</v>
      </c>
      <c r="I177" s="10">
        <v>32</v>
      </c>
      <c r="J177" s="11" t="s">
        <v>244</v>
      </c>
      <c r="K177" s="5" t="s">
        <v>245</v>
      </c>
      <c r="L177" s="11"/>
      <c r="M177" s="2"/>
      <c r="N177" s="11" t="s">
        <v>32</v>
      </c>
      <c r="O177" s="11" t="s">
        <v>32</v>
      </c>
      <c r="P177" s="10">
        <v>4</v>
      </c>
      <c r="Q177" s="10">
        <v>28</v>
      </c>
    </row>
    <row r="178" spans="1:17" ht="151.80000000000001" x14ac:dyDescent="0.25">
      <c r="A178" s="11" t="s">
        <v>486</v>
      </c>
      <c r="B178" s="11" t="s">
        <v>545</v>
      </c>
      <c r="C178" s="11" t="s">
        <v>22</v>
      </c>
      <c r="D178" s="11" t="s">
        <v>469</v>
      </c>
      <c r="E178" s="48" t="s">
        <v>485</v>
      </c>
      <c r="F178" s="48" t="s">
        <v>484</v>
      </c>
      <c r="G178" s="11" t="s">
        <v>29</v>
      </c>
      <c r="H178" s="11" t="s">
        <v>29</v>
      </c>
      <c r="I178" s="10">
        <v>12</v>
      </c>
      <c r="J178" s="11" t="s">
        <v>483</v>
      </c>
      <c r="K178" s="5" t="s">
        <v>482</v>
      </c>
      <c r="L178" s="11"/>
      <c r="M178" s="2"/>
      <c r="N178" s="11" t="s">
        <v>32</v>
      </c>
      <c r="O178" s="11" t="s">
        <v>29</v>
      </c>
      <c r="P178" s="10">
        <v>8</v>
      </c>
      <c r="Q178" s="10">
        <v>4</v>
      </c>
    </row>
    <row r="179" spans="1:17" ht="55.2" x14ac:dyDescent="0.25">
      <c r="A179" s="11" t="s">
        <v>481</v>
      </c>
      <c r="B179" s="11" t="s">
        <v>545</v>
      </c>
      <c r="C179" s="11" t="s">
        <v>480</v>
      </c>
      <c r="D179" s="11" t="s">
        <v>469</v>
      </c>
      <c r="E179" s="48" t="s">
        <v>479</v>
      </c>
      <c r="F179" s="48" t="s">
        <v>478</v>
      </c>
      <c r="G179" s="11" t="s">
        <v>29</v>
      </c>
      <c r="H179" s="11" t="s">
        <v>29</v>
      </c>
      <c r="I179" s="10">
        <v>12</v>
      </c>
      <c r="J179" s="11" t="s">
        <v>437</v>
      </c>
      <c r="K179" s="5" t="s">
        <v>477</v>
      </c>
      <c r="L179" s="11"/>
      <c r="M179" s="2"/>
      <c r="N179" s="11" t="s">
        <v>88</v>
      </c>
      <c r="O179" s="11" t="s">
        <v>29</v>
      </c>
      <c r="P179" s="10">
        <v>4</v>
      </c>
      <c r="Q179" s="10">
        <v>8</v>
      </c>
    </row>
    <row r="180" spans="1:17" ht="96.6" x14ac:dyDescent="0.25">
      <c r="A180" s="11" t="s">
        <v>476</v>
      </c>
      <c r="B180" s="11" t="s">
        <v>545</v>
      </c>
      <c r="C180" s="11" t="s">
        <v>66</v>
      </c>
      <c r="D180" s="11" t="s">
        <v>469</v>
      </c>
      <c r="E180" s="48" t="s">
        <v>475</v>
      </c>
      <c r="F180" s="48" t="s">
        <v>474</v>
      </c>
      <c r="G180" s="11" t="s">
        <v>29</v>
      </c>
      <c r="H180" s="11" t="s">
        <v>35</v>
      </c>
      <c r="I180" s="10">
        <v>24</v>
      </c>
      <c r="J180" s="11" t="s">
        <v>473</v>
      </c>
      <c r="K180" s="5" t="s">
        <v>472</v>
      </c>
      <c r="L180" s="11"/>
      <c r="M180" s="2"/>
      <c r="N180" s="11" t="s">
        <v>32</v>
      </c>
      <c r="O180" s="11" t="s">
        <v>32</v>
      </c>
      <c r="P180" s="10">
        <v>4</v>
      </c>
      <c r="Q180" s="10">
        <v>20</v>
      </c>
    </row>
    <row r="181" spans="1:17" ht="69" x14ac:dyDescent="0.25">
      <c r="A181" s="11" t="s">
        <v>471</v>
      </c>
      <c r="B181" s="11" t="s">
        <v>545</v>
      </c>
      <c r="C181" s="11" t="s">
        <v>470</v>
      </c>
      <c r="D181" s="11" t="s">
        <v>469</v>
      </c>
      <c r="E181" s="48" t="s">
        <v>468</v>
      </c>
      <c r="F181" s="48" t="s">
        <v>467</v>
      </c>
      <c r="G181" s="11" t="s">
        <v>29</v>
      </c>
      <c r="H181" s="11" t="s">
        <v>35</v>
      </c>
      <c r="I181" s="10">
        <v>24</v>
      </c>
      <c r="J181" s="11" t="s">
        <v>466</v>
      </c>
      <c r="K181" s="5" t="s">
        <v>465</v>
      </c>
      <c r="L181" s="11"/>
      <c r="M181" s="2"/>
      <c r="N181" s="11" t="s">
        <v>32</v>
      </c>
      <c r="O181" s="11" t="s">
        <v>29</v>
      </c>
      <c r="P181" s="10">
        <v>8</v>
      </c>
      <c r="Q181" s="10">
        <v>16</v>
      </c>
    </row>
    <row r="182" spans="1:17" ht="41.4" x14ac:dyDescent="0.25">
      <c r="A182" s="11" t="s">
        <v>464</v>
      </c>
      <c r="B182" s="11" t="s">
        <v>545</v>
      </c>
      <c r="C182" s="11" t="s">
        <v>463</v>
      </c>
      <c r="D182" s="11" t="s">
        <v>444</v>
      </c>
      <c r="E182" s="48" t="s">
        <v>462</v>
      </c>
      <c r="F182" s="48" t="s">
        <v>461</v>
      </c>
      <c r="G182" s="11" t="s">
        <v>29</v>
      </c>
      <c r="H182" s="11" t="s">
        <v>32</v>
      </c>
      <c r="I182" s="10">
        <v>6</v>
      </c>
      <c r="J182" s="11" t="s">
        <v>165</v>
      </c>
      <c r="K182" s="5" t="s">
        <v>307</v>
      </c>
      <c r="L182" s="11"/>
      <c r="M182" s="2"/>
      <c r="N182" s="11" t="s">
        <v>32</v>
      </c>
      <c r="O182" s="11" t="s">
        <v>32</v>
      </c>
      <c r="P182" s="10">
        <v>4</v>
      </c>
      <c r="Q182" s="10">
        <v>2</v>
      </c>
    </row>
    <row r="183" spans="1:17" ht="69" x14ac:dyDescent="0.25">
      <c r="A183" s="11" t="s">
        <v>460</v>
      </c>
      <c r="B183" s="11" t="s">
        <v>545</v>
      </c>
      <c r="C183" s="11" t="s">
        <v>459</v>
      </c>
      <c r="D183" s="11" t="s">
        <v>444</v>
      </c>
      <c r="E183" s="48" t="s">
        <v>458</v>
      </c>
      <c r="F183" s="48" t="s">
        <v>457</v>
      </c>
      <c r="G183" s="11" t="s">
        <v>27</v>
      </c>
      <c r="H183" s="11" t="s">
        <v>27</v>
      </c>
      <c r="I183" s="10">
        <v>80</v>
      </c>
      <c r="J183" s="11" t="s">
        <v>437</v>
      </c>
      <c r="K183" s="5" t="s">
        <v>456</v>
      </c>
      <c r="L183" s="11"/>
      <c r="M183" s="2"/>
      <c r="N183" s="11" t="s">
        <v>27</v>
      </c>
      <c r="O183" s="11" t="s">
        <v>35</v>
      </c>
      <c r="P183" s="10">
        <v>40</v>
      </c>
      <c r="Q183" s="10">
        <v>40</v>
      </c>
    </row>
    <row r="184" spans="1:17" ht="41.4" x14ac:dyDescent="0.25">
      <c r="A184" s="11" t="s">
        <v>455</v>
      </c>
      <c r="B184" s="11" t="s">
        <v>545</v>
      </c>
      <c r="C184" s="11" t="s">
        <v>454</v>
      </c>
      <c r="D184" s="11" t="s">
        <v>444</v>
      </c>
      <c r="E184" s="48" t="s">
        <v>453</v>
      </c>
      <c r="F184" s="48" t="s">
        <v>452</v>
      </c>
      <c r="G184" s="11" t="s">
        <v>29</v>
      </c>
      <c r="H184" s="11" t="s">
        <v>29</v>
      </c>
      <c r="I184" s="10">
        <v>12</v>
      </c>
      <c r="J184" s="11" t="s">
        <v>437</v>
      </c>
      <c r="K184" s="5" t="s">
        <v>451</v>
      </c>
      <c r="L184" s="11"/>
      <c r="M184" s="2"/>
      <c r="N184" s="11" t="s">
        <v>32</v>
      </c>
      <c r="O184" s="11" t="s">
        <v>29</v>
      </c>
      <c r="P184" s="10">
        <v>8</v>
      </c>
      <c r="Q184" s="10">
        <v>4</v>
      </c>
    </row>
    <row r="185" spans="1:17" ht="41.4" x14ac:dyDescent="0.25">
      <c r="A185" s="11" t="s">
        <v>450</v>
      </c>
      <c r="B185" s="11" t="s">
        <v>545</v>
      </c>
      <c r="C185" s="11" t="s">
        <v>434</v>
      </c>
      <c r="D185" s="11" t="s">
        <v>444</v>
      </c>
      <c r="E185" s="48" t="s">
        <v>449</v>
      </c>
      <c r="F185" s="48" t="s">
        <v>432</v>
      </c>
      <c r="G185" s="11" t="s">
        <v>27</v>
      </c>
      <c r="H185" s="11" t="s">
        <v>35</v>
      </c>
      <c r="I185" s="10">
        <v>40</v>
      </c>
      <c r="J185" s="11" t="s">
        <v>253</v>
      </c>
      <c r="K185" s="5" t="s">
        <v>431</v>
      </c>
      <c r="L185" s="11"/>
      <c r="M185" s="2"/>
      <c r="N185" s="11"/>
      <c r="O185" s="11"/>
      <c r="P185" s="10"/>
      <c r="Q185" s="10"/>
    </row>
    <row r="186" spans="1:17" ht="69" x14ac:dyDescent="0.25">
      <c r="A186" s="11" t="s">
        <v>448</v>
      </c>
      <c r="B186" s="11" t="s">
        <v>545</v>
      </c>
      <c r="C186" s="11" t="s">
        <v>227</v>
      </c>
      <c r="D186" s="11" t="s">
        <v>444</v>
      </c>
      <c r="E186" s="48" t="s">
        <v>201</v>
      </c>
      <c r="F186" s="48" t="s">
        <v>202</v>
      </c>
      <c r="G186" s="11" t="s">
        <v>29</v>
      </c>
      <c r="H186" s="11" t="s">
        <v>29</v>
      </c>
      <c r="I186" s="10">
        <v>12</v>
      </c>
      <c r="J186" s="11" t="s">
        <v>415</v>
      </c>
      <c r="K186" s="5" t="s">
        <v>447</v>
      </c>
      <c r="L186" s="11"/>
      <c r="M186" s="2"/>
      <c r="N186" s="11" t="s">
        <v>32</v>
      </c>
      <c r="O186" s="11" t="s">
        <v>29</v>
      </c>
      <c r="P186" s="10">
        <v>8</v>
      </c>
      <c r="Q186" s="10">
        <v>4</v>
      </c>
    </row>
    <row r="187" spans="1:17" ht="41.4" x14ac:dyDescent="0.25">
      <c r="A187" s="11" t="s">
        <v>446</v>
      </c>
      <c r="B187" s="11" t="s">
        <v>545</v>
      </c>
      <c r="C187" s="11" t="s">
        <v>445</v>
      </c>
      <c r="D187" s="11" t="s">
        <v>444</v>
      </c>
      <c r="E187" s="48" t="s">
        <v>443</v>
      </c>
      <c r="F187" s="48" t="s">
        <v>442</v>
      </c>
      <c r="G187" s="11" t="s">
        <v>35</v>
      </c>
      <c r="H187" s="11" t="s">
        <v>29</v>
      </c>
      <c r="I187" s="10">
        <v>16</v>
      </c>
      <c r="J187" s="11" t="s">
        <v>437</v>
      </c>
      <c r="K187" s="5" t="s">
        <v>441</v>
      </c>
      <c r="L187" s="11"/>
      <c r="M187" s="2"/>
      <c r="N187" s="11" t="s">
        <v>32</v>
      </c>
      <c r="O187" s="11" t="s">
        <v>29</v>
      </c>
      <c r="P187" s="10">
        <v>8</v>
      </c>
      <c r="Q187" s="10">
        <v>8</v>
      </c>
    </row>
    <row r="188" spans="1:17" ht="41.4" x14ac:dyDescent="0.25">
      <c r="A188" s="11" t="s">
        <v>440</v>
      </c>
      <c r="B188" s="11" t="s">
        <v>545</v>
      </c>
      <c r="C188" s="11" t="s">
        <v>22</v>
      </c>
      <c r="D188" s="11" t="s">
        <v>416</v>
      </c>
      <c r="E188" s="48" t="s">
        <v>439</v>
      </c>
      <c r="F188" s="48" t="s">
        <v>438</v>
      </c>
      <c r="G188" s="11" t="s">
        <v>35</v>
      </c>
      <c r="H188" s="11" t="s">
        <v>29</v>
      </c>
      <c r="I188" s="10">
        <v>16</v>
      </c>
      <c r="J188" s="11" t="s">
        <v>437</v>
      </c>
      <c r="K188" s="5" t="s">
        <v>436</v>
      </c>
      <c r="L188" s="11"/>
      <c r="M188" s="2"/>
      <c r="N188" s="11" t="s">
        <v>88</v>
      </c>
      <c r="O188" s="11" t="s">
        <v>88</v>
      </c>
      <c r="P188" s="10">
        <v>1</v>
      </c>
      <c r="Q188" s="10">
        <v>15</v>
      </c>
    </row>
    <row r="189" spans="1:17" ht="41.4" x14ac:dyDescent="0.25">
      <c r="A189" s="11" t="s">
        <v>435</v>
      </c>
      <c r="B189" s="11" t="s">
        <v>545</v>
      </c>
      <c r="C189" s="11" t="s">
        <v>434</v>
      </c>
      <c r="D189" s="11" t="s">
        <v>416</v>
      </c>
      <c r="E189" s="48" t="s">
        <v>433</v>
      </c>
      <c r="F189" s="48" t="s">
        <v>432</v>
      </c>
      <c r="G189" s="11" t="s">
        <v>35</v>
      </c>
      <c r="H189" s="11" t="s">
        <v>29</v>
      </c>
      <c r="I189" s="10">
        <v>16</v>
      </c>
      <c r="J189" s="11" t="s">
        <v>253</v>
      </c>
      <c r="K189" s="5" t="s">
        <v>431</v>
      </c>
      <c r="L189" s="11"/>
      <c r="M189" s="2"/>
      <c r="N189" s="11"/>
      <c r="O189" s="11"/>
      <c r="P189" s="10" t="s">
        <v>546</v>
      </c>
      <c r="Q189" s="10" t="s">
        <v>546</v>
      </c>
    </row>
    <row r="190" spans="1:17" ht="41.4" x14ac:dyDescent="0.25">
      <c r="A190" s="11" t="s">
        <v>430</v>
      </c>
      <c r="B190" s="11" t="s">
        <v>545</v>
      </c>
      <c r="C190" s="11" t="s">
        <v>429</v>
      </c>
      <c r="D190" s="11" t="s">
        <v>416</v>
      </c>
      <c r="E190" s="48" t="s">
        <v>428</v>
      </c>
      <c r="F190" s="48" t="s">
        <v>427</v>
      </c>
      <c r="G190" s="11" t="s">
        <v>35</v>
      </c>
      <c r="H190" s="11" t="s">
        <v>29</v>
      </c>
      <c r="I190" s="10">
        <v>16</v>
      </c>
      <c r="J190" s="11" t="s">
        <v>44</v>
      </c>
      <c r="K190" s="5" t="s">
        <v>426</v>
      </c>
      <c r="L190" s="11"/>
      <c r="M190" s="2"/>
      <c r="N190" s="11" t="s">
        <v>32</v>
      </c>
      <c r="O190" s="11" t="s">
        <v>88</v>
      </c>
      <c r="P190" s="10">
        <v>2</v>
      </c>
      <c r="Q190" s="10">
        <v>14</v>
      </c>
    </row>
    <row r="191" spans="1:17" ht="41.4" x14ac:dyDescent="0.25">
      <c r="A191" s="11" t="s">
        <v>425</v>
      </c>
      <c r="B191" s="11" t="s">
        <v>545</v>
      </c>
      <c r="C191" s="11" t="s">
        <v>71</v>
      </c>
      <c r="D191" s="11" t="s">
        <v>416</v>
      </c>
      <c r="E191" s="48" t="s">
        <v>424</v>
      </c>
      <c r="F191" s="48" t="s">
        <v>423</v>
      </c>
      <c r="G191" s="11" t="s">
        <v>29</v>
      </c>
      <c r="H191" s="11" t="s">
        <v>27</v>
      </c>
      <c r="I191" s="10">
        <v>48</v>
      </c>
      <c r="J191" s="11" t="s">
        <v>419</v>
      </c>
      <c r="K191" s="5" t="s">
        <v>418</v>
      </c>
      <c r="L191" s="11"/>
      <c r="M191" s="2"/>
      <c r="N191" s="11" t="s">
        <v>32</v>
      </c>
      <c r="O191" s="11" t="s">
        <v>32</v>
      </c>
      <c r="P191" s="10">
        <v>4</v>
      </c>
      <c r="Q191" s="10">
        <v>44</v>
      </c>
    </row>
    <row r="192" spans="1:17" ht="41.4" x14ac:dyDescent="0.25">
      <c r="A192" s="11" t="s">
        <v>422</v>
      </c>
      <c r="B192" s="11" t="s">
        <v>545</v>
      </c>
      <c r="C192" s="11" t="s">
        <v>71</v>
      </c>
      <c r="D192" s="11" t="s">
        <v>416</v>
      </c>
      <c r="E192" s="48" t="s">
        <v>421</v>
      </c>
      <c r="F192" s="48" t="s">
        <v>420</v>
      </c>
      <c r="G192" s="11" t="s">
        <v>29</v>
      </c>
      <c r="H192" s="11" t="s">
        <v>35</v>
      </c>
      <c r="I192" s="10">
        <v>24</v>
      </c>
      <c r="J192" s="11" t="s">
        <v>419</v>
      </c>
      <c r="K192" s="5" t="s">
        <v>418</v>
      </c>
      <c r="L192" s="11"/>
      <c r="M192" s="2"/>
      <c r="N192" s="11" t="s">
        <v>32</v>
      </c>
      <c r="O192" s="11" t="s">
        <v>29</v>
      </c>
      <c r="P192" s="10">
        <v>8</v>
      </c>
      <c r="Q192" s="10">
        <v>16</v>
      </c>
    </row>
    <row r="193" spans="1:17" ht="69" x14ac:dyDescent="0.25">
      <c r="A193" s="11" t="s">
        <v>417</v>
      </c>
      <c r="B193" s="11" t="s">
        <v>545</v>
      </c>
      <c r="C193" s="11" t="s">
        <v>227</v>
      </c>
      <c r="D193" s="11" t="s">
        <v>416</v>
      </c>
      <c r="E193" s="48" t="s">
        <v>201</v>
      </c>
      <c r="F193" s="48" t="s">
        <v>202</v>
      </c>
      <c r="G193" s="11" t="s">
        <v>29</v>
      </c>
      <c r="H193" s="11" t="s">
        <v>29</v>
      </c>
      <c r="I193" s="10">
        <v>12</v>
      </c>
      <c r="J193" s="11" t="s">
        <v>415</v>
      </c>
      <c r="K193" s="5" t="s">
        <v>414</v>
      </c>
      <c r="L193" s="11"/>
      <c r="M193" s="2"/>
      <c r="N193" s="11" t="s">
        <v>32</v>
      </c>
      <c r="O193" s="11" t="s">
        <v>29</v>
      </c>
      <c r="P193" s="10">
        <v>8</v>
      </c>
      <c r="Q193" s="10">
        <v>4</v>
      </c>
    </row>
    <row r="194" spans="1:17" ht="69" x14ac:dyDescent="0.25">
      <c r="A194" s="11" t="s">
        <v>413</v>
      </c>
      <c r="B194" s="11" t="s">
        <v>545</v>
      </c>
      <c r="C194" s="11" t="s">
        <v>227</v>
      </c>
      <c r="D194" s="11" t="s">
        <v>412</v>
      </c>
      <c r="E194" s="48" t="s">
        <v>411</v>
      </c>
      <c r="F194" s="48" t="s">
        <v>405</v>
      </c>
      <c r="G194" s="11" t="s">
        <v>29</v>
      </c>
      <c r="H194" s="11" t="s">
        <v>29</v>
      </c>
      <c r="I194" s="10">
        <v>12</v>
      </c>
      <c r="J194" s="11" t="s">
        <v>410</v>
      </c>
      <c r="K194" s="5" t="s">
        <v>409</v>
      </c>
      <c r="L194" s="11"/>
      <c r="M194" s="2"/>
      <c r="N194" s="11" t="s">
        <v>29</v>
      </c>
      <c r="O194" s="11" t="s">
        <v>29</v>
      </c>
      <c r="P194" s="10">
        <v>12</v>
      </c>
      <c r="Q194" s="10">
        <v>0</v>
      </c>
    </row>
    <row r="195" spans="1:17" ht="55.2" x14ac:dyDescent="0.25">
      <c r="A195" s="11" t="s">
        <v>408</v>
      </c>
      <c r="B195" s="11" t="s">
        <v>545</v>
      </c>
      <c r="C195" s="11" t="s">
        <v>227</v>
      </c>
      <c r="D195" s="11" t="s">
        <v>407</v>
      </c>
      <c r="E195" s="48" t="s">
        <v>406</v>
      </c>
      <c r="F195" s="48" t="s">
        <v>405</v>
      </c>
      <c r="G195" s="11" t="s">
        <v>29</v>
      </c>
      <c r="H195" s="11" t="s">
        <v>29</v>
      </c>
      <c r="I195" s="10">
        <v>12</v>
      </c>
      <c r="J195" s="11" t="s">
        <v>404</v>
      </c>
      <c r="K195" s="5" t="s">
        <v>403</v>
      </c>
      <c r="L195" s="11"/>
      <c r="M195" s="2"/>
      <c r="N195" s="11" t="s">
        <v>29</v>
      </c>
      <c r="O195" s="11" t="s">
        <v>29</v>
      </c>
      <c r="P195" s="10">
        <v>12</v>
      </c>
      <c r="Q195" s="10">
        <v>0</v>
      </c>
    </row>
  </sheetData>
  <sheetProtection selectLockedCells="1"/>
  <autoFilter ref="A2:Q172" xr:uid="{00000000-0009-0000-0000-000000000000}">
    <filterColumn colId="9" showButton="0"/>
    <filterColumn colId="10" showButton="0"/>
    <filterColumn colId="11" showButton="0"/>
    <sortState xmlns:xlrd2="http://schemas.microsoft.com/office/spreadsheetml/2017/richdata2" ref="A6:Q172">
      <sortCondition ref="A2:A172"/>
    </sortState>
  </autoFilter>
  <mergeCells count="17">
    <mergeCell ref="B1:B3"/>
    <mergeCell ref="Q2:Q3"/>
    <mergeCell ref="D1:D3"/>
    <mergeCell ref="C1:C3"/>
    <mergeCell ref="A1:A3"/>
    <mergeCell ref="N1:P1"/>
    <mergeCell ref="G1:I1"/>
    <mergeCell ref="J1:M1"/>
    <mergeCell ref="E2:E3"/>
    <mergeCell ref="F2:F3"/>
    <mergeCell ref="G2:G3"/>
    <mergeCell ref="H2:H3"/>
    <mergeCell ref="I2:I3"/>
    <mergeCell ref="J2:M2"/>
    <mergeCell ref="N2:N3"/>
    <mergeCell ref="O2:O3"/>
    <mergeCell ref="P2:P3"/>
  </mergeCells>
  <conditionalFormatting sqref="I1:I4 P1:P4 P6 I6 I8:I12 P8:P12 P14 I14 I16:I50 P16:P50 P52:P164 I52:I164 I196:I1048576 P196:P1048576">
    <cfRule type="colorScale" priority="9">
      <colorScale>
        <cfvo type="num" val="1"/>
        <cfvo type="num" val="8"/>
        <cfvo type="num" val="80"/>
        <color rgb="FF00B050"/>
        <color rgb="FFFFFF00"/>
        <color rgb="FFFF0000"/>
      </colorScale>
    </cfRule>
  </conditionalFormatting>
  <conditionalFormatting sqref="I5 P5">
    <cfRule type="colorScale" priority="8">
      <colorScale>
        <cfvo type="num" val="1"/>
        <cfvo type="num" val="8"/>
        <cfvo type="num" val="80"/>
        <color rgb="FF00B050"/>
        <color rgb="FFFFFF00"/>
        <color rgb="FFFF0000"/>
      </colorScale>
    </cfRule>
  </conditionalFormatting>
  <conditionalFormatting sqref="P7 I7">
    <cfRule type="colorScale" priority="7">
      <colorScale>
        <cfvo type="num" val="1"/>
        <cfvo type="num" val="8"/>
        <cfvo type="num" val="80"/>
        <color rgb="FF00B050"/>
        <color rgb="FFFFFF00"/>
        <color rgb="FFFF0000"/>
      </colorScale>
    </cfRule>
  </conditionalFormatting>
  <conditionalFormatting sqref="I13 P13">
    <cfRule type="colorScale" priority="5">
      <colorScale>
        <cfvo type="num" val="1"/>
        <cfvo type="num" val="8"/>
        <cfvo type="num" val="80"/>
        <color rgb="FF00B050"/>
        <color rgb="FFFFFF00"/>
        <color rgb="FFFF0000"/>
      </colorScale>
    </cfRule>
  </conditionalFormatting>
  <conditionalFormatting sqref="P15 I15">
    <cfRule type="colorScale" priority="4">
      <colorScale>
        <cfvo type="num" val="1"/>
        <cfvo type="num" val="8"/>
        <cfvo type="num" val="80"/>
        <color rgb="FF00B050"/>
        <color rgb="FFFFFF00"/>
        <color rgb="FFFF0000"/>
      </colorScale>
    </cfRule>
  </conditionalFormatting>
  <conditionalFormatting sqref="I51 P51">
    <cfRule type="colorScale" priority="3">
      <colorScale>
        <cfvo type="num" val="1"/>
        <cfvo type="num" val="8"/>
        <cfvo type="num" val="80"/>
        <color rgb="FF00B050"/>
        <color rgb="FFFFFF00"/>
        <color rgb="FFFF0000"/>
      </colorScale>
    </cfRule>
  </conditionalFormatting>
  <conditionalFormatting sqref="I165 P165">
    <cfRule type="colorScale" priority="2">
      <colorScale>
        <cfvo type="num" val="1"/>
        <cfvo type="num" val="8"/>
        <cfvo type="num" val="80"/>
        <color rgb="FF00B050"/>
        <color rgb="FFFFFF00"/>
        <color rgb="FFFF0000"/>
      </colorScale>
    </cfRule>
  </conditionalFormatting>
  <conditionalFormatting sqref="I166:I195 P166:P195">
    <cfRule type="colorScale" priority="1">
      <colorScale>
        <cfvo type="num" val="1"/>
        <cfvo type="num" val="8"/>
        <cfvo type="num" val="80"/>
        <color rgb="FF00B050"/>
        <color rgb="FFFFFF00"/>
        <color rgb="FFFF0000"/>
      </colorScale>
    </cfRule>
  </conditionalFormatting>
  <pageMargins left="0.25" right="0.25" top="0.75" bottom="0.75" header="0.3" footer="0.3"/>
  <pageSetup paperSize="17" scale="66" fitToHeight="0" orientation="landscape" r:id="rId1"/>
  <headerFooter>
    <oddHeader>&amp;L&amp;"Arial,Bold"&amp;18SITES RESERVOIR PROJECT&amp;R&amp;"Arial,Bold"&amp;18RISK REGISTER</oddHeader>
    <oddFooter>&amp;L&amp;"Arial,Regular"Sites Reservoir&amp;C&amp;"Arial,Regular"PAGE &amp;P&amp;R&amp;"Arial,Regular"Draft &amp;D</oddFooter>
  </headerFooter>
  <legacyDrawing r:id="rId2"/>
  <extLst>
    <ext xmlns:x14="http://schemas.microsoft.com/office/spreadsheetml/2009/9/main" uri="{CCE6A557-97BC-4b89-ADB6-D9C93CAAB3DF}">
      <x14:dataValidations xmlns:xm="http://schemas.microsoft.com/office/excel/2006/main" disablePrompts="1" xWindow="715" yWindow="581" count="2">
        <x14:dataValidation type="list" allowBlank="1" showInputMessage="1" showErrorMessage="1" prompt="VH  Very High (81% to 100%_x000a_H    High (61% to 80%)_x000a_M    Moderate (41% to 60%)_x000a_L     Low (21% to 40%)_x000a_VL   Very Low (0% to 20%)" xr:uid="{00000000-0002-0000-0000-000000000000}">
          <x14:formula1>
            <xm:f>'HR Lists'!$D$3:$D$7</xm:f>
          </x14:formula1>
          <xm:sqref>N4:O4 G4:H4 G6:H6 N6:O6 N8:O12 G8:H12 G14:H14 N14:O14 N16:O50 G16:H50 G166:H172 G52:H164 N52:O164 N166:O172</xm:sqref>
        </x14:dataValidation>
        <x14:dataValidation type="list" allowBlank="1" showInputMessage="1" showErrorMessage="1" prompt="VH  Very High (81% to 100%_x000a_H    High (61% to 80%)_x000a_M    Moderate (41% to 60%)_x000a_L     Low (21% to 40%)_x000a_VL   Very Low (0% to 20%)" xr:uid="{AC8FAE1E-765F-426D-A532-5A0551BC00C5}">
          <x14:formula1>
            <xm:f>'HC Lists'!$D$3:$D$7</xm:f>
          </x14:formula1>
          <xm:sqref>N5:O5 G5:H5 N7:O7 G7:H7 N13:O13 G13:H13 N15:O15 G15:H15 N51:O51 G51:H51 N165:O165 G165:H165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CC013-EF39-431B-AFD2-727A6A1B8794}">
  <sheetPr>
    <pageSetUpPr fitToPage="1"/>
  </sheetPr>
  <dimension ref="A1:Q101"/>
  <sheetViews>
    <sheetView view="pageBreakPreview" zoomScale="55" zoomScaleNormal="55" zoomScaleSheetLayoutView="55" zoomScalePageLayoutView="85" workbookViewId="0">
      <pane ySplit="3" topLeftCell="A4" activePane="bottomLeft" state="frozen"/>
      <selection pane="bottomLeft" activeCell="U8" sqref="U8"/>
    </sheetView>
  </sheetViews>
  <sheetFormatPr defaultColWidth="9.21875" defaultRowHeight="13.8" x14ac:dyDescent="0.25"/>
  <cols>
    <col min="1" max="2" width="7.21875" style="14" customWidth="1"/>
    <col min="3" max="3" width="19.77734375" style="15" customWidth="1"/>
    <col min="4" max="4" width="14" style="1" customWidth="1"/>
    <col min="5" max="5" width="43.77734375" style="4" customWidth="1"/>
    <col min="6" max="6" width="46.77734375" style="4" customWidth="1"/>
    <col min="7" max="7" width="8.77734375" style="14" customWidth="1"/>
    <col min="8" max="8" width="8.5546875" style="14" customWidth="1"/>
    <col min="9" max="9" width="8.44140625" style="14" customWidth="1"/>
    <col min="10" max="10" width="15.21875" style="14" customWidth="1"/>
    <col min="11" max="11" width="69.44140625" style="16" customWidth="1"/>
    <col min="12" max="12" width="15.77734375" style="15" customWidth="1"/>
    <col min="13" max="13" width="15" style="17" customWidth="1"/>
    <col min="14" max="15" width="4.77734375" style="14" customWidth="1"/>
    <col min="16" max="16" width="8.77734375" style="14" customWidth="1"/>
    <col min="17" max="17" width="13.21875" style="14" customWidth="1"/>
    <col min="18" max="16384" width="9.21875" style="14"/>
  </cols>
  <sheetData>
    <row r="1" spans="1:17" s="1" customFormat="1" ht="28.2" x14ac:dyDescent="0.3">
      <c r="A1" s="27" t="s">
        <v>0</v>
      </c>
      <c r="B1" s="27" t="s">
        <v>401</v>
      </c>
      <c r="C1" s="27" t="s">
        <v>1</v>
      </c>
      <c r="D1" s="29" t="s">
        <v>2</v>
      </c>
      <c r="E1" s="18" t="s">
        <v>3</v>
      </c>
      <c r="F1" s="18" t="s">
        <v>4</v>
      </c>
      <c r="G1" s="33" t="s">
        <v>5</v>
      </c>
      <c r="H1" s="36"/>
      <c r="I1" s="37"/>
      <c r="J1" s="33" t="s">
        <v>6</v>
      </c>
      <c r="K1" s="36"/>
      <c r="L1" s="36"/>
      <c r="M1" s="37"/>
      <c r="N1" s="33" t="s">
        <v>7</v>
      </c>
      <c r="O1" s="34"/>
      <c r="P1" s="35"/>
      <c r="Q1" s="18" t="s">
        <v>8</v>
      </c>
    </row>
    <row r="2" spans="1:17" s="1" customFormat="1" ht="24.6" customHeight="1" x14ac:dyDescent="0.3">
      <c r="A2" s="31"/>
      <c r="B2" s="31"/>
      <c r="C2" s="31"/>
      <c r="D2" s="30"/>
      <c r="E2" s="38" t="s">
        <v>9</v>
      </c>
      <c r="F2" s="38" t="s">
        <v>10</v>
      </c>
      <c r="G2" s="27" t="s">
        <v>11</v>
      </c>
      <c r="H2" s="27" t="s">
        <v>12</v>
      </c>
      <c r="I2" s="27" t="s">
        <v>13</v>
      </c>
      <c r="J2" s="33" t="s">
        <v>14</v>
      </c>
      <c r="K2" s="36"/>
      <c r="L2" s="36"/>
      <c r="M2" s="37"/>
      <c r="N2" s="27" t="s">
        <v>15</v>
      </c>
      <c r="O2" s="27" t="s">
        <v>16</v>
      </c>
      <c r="P2" s="27" t="s">
        <v>17</v>
      </c>
      <c r="Q2" s="27" t="s">
        <v>18</v>
      </c>
    </row>
    <row r="3" spans="1:17" s="1" customFormat="1" ht="155.55000000000001" customHeight="1" x14ac:dyDescent="0.25">
      <c r="A3" s="32"/>
      <c r="B3" s="32"/>
      <c r="C3" s="32"/>
      <c r="D3" s="28"/>
      <c r="E3" s="39"/>
      <c r="F3" s="39"/>
      <c r="G3" s="28"/>
      <c r="H3" s="28"/>
      <c r="I3" s="28"/>
      <c r="J3" s="19" t="s">
        <v>19</v>
      </c>
      <c r="K3" s="18" t="s">
        <v>20</v>
      </c>
      <c r="L3" s="18" t="s">
        <v>21</v>
      </c>
      <c r="M3" s="20" t="s">
        <v>22</v>
      </c>
      <c r="N3" s="28"/>
      <c r="O3" s="28"/>
      <c r="P3" s="28"/>
      <c r="Q3" s="28"/>
    </row>
    <row r="4" spans="1:17" s="13" customFormat="1" ht="69" x14ac:dyDescent="0.3">
      <c r="A4" s="11">
        <v>1</v>
      </c>
      <c r="B4" s="11" t="s">
        <v>402</v>
      </c>
      <c r="C4" s="11" t="s">
        <v>140</v>
      </c>
      <c r="D4" s="11" t="s">
        <v>140</v>
      </c>
      <c r="E4" s="5" t="s">
        <v>190</v>
      </c>
      <c r="F4" s="5" t="s">
        <v>191</v>
      </c>
      <c r="G4" s="11" t="s">
        <v>27</v>
      </c>
      <c r="H4" s="11" t="s">
        <v>27</v>
      </c>
      <c r="I4" s="10">
        <f>IF(OR($G4="",$H4=""),"",VLOOKUP($G4,'HR Lists'!$D$9:$E$13,2)*VLOOKUP($H4,'HR Lists'!$G$9:$H$13,2))</f>
        <v>80</v>
      </c>
      <c r="J4" s="11" t="s">
        <v>192</v>
      </c>
      <c r="K4" s="5" t="s">
        <v>193</v>
      </c>
      <c r="L4" s="11"/>
      <c r="M4" s="2"/>
      <c r="N4" s="11" t="s">
        <v>29</v>
      </c>
      <c r="O4" s="11" t="s">
        <v>29</v>
      </c>
      <c r="P4" s="10">
        <f>IF(OR($N4="",$O4=""),"",VLOOKUP($N4,'HR Lists'!$D$9:$E$13,2)*VLOOKUP($O4,'HR Lists'!$G$9:$H$13,2))</f>
        <v>12</v>
      </c>
      <c r="Q4" s="10">
        <f>IF(OR($I4="",$P4=""),"",$I4-$P4)</f>
        <v>68</v>
      </c>
    </row>
    <row r="5" spans="1:17" s="13" customFormat="1" ht="179.4" x14ac:dyDescent="0.3">
      <c r="A5" s="11">
        <v>2</v>
      </c>
      <c r="B5" s="11" t="s">
        <v>402</v>
      </c>
      <c r="C5" s="11" t="s">
        <v>140</v>
      </c>
      <c r="D5" s="11" t="s">
        <v>140</v>
      </c>
      <c r="E5" s="5" t="s">
        <v>194</v>
      </c>
      <c r="F5" s="5" t="s">
        <v>195</v>
      </c>
      <c r="G5" s="11" t="s">
        <v>27</v>
      </c>
      <c r="H5" s="11" t="s">
        <v>27</v>
      </c>
      <c r="I5" s="10">
        <f>IF(OR($G5="",$H5=""),"",VLOOKUP($G5,'HR Lists'!$D$9:$E$13,2)*VLOOKUP($H5,'HR Lists'!$G$9:$H$13,2))</f>
        <v>80</v>
      </c>
      <c r="J5" s="11"/>
      <c r="K5" s="5" t="s">
        <v>196</v>
      </c>
      <c r="L5" s="11"/>
      <c r="M5" s="2"/>
      <c r="N5" s="11" t="s">
        <v>29</v>
      </c>
      <c r="O5" s="11" t="s">
        <v>29</v>
      </c>
      <c r="P5" s="10">
        <f>IF(OR($N5="",$O5=""),"",VLOOKUP($N5,'HR Lists'!$D$9:$E$13,2)*VLOOKUP($O5,'HR Lists'!$G$9:$H$13,2))</f>
        <v>12</v>
      </c>
      <c r="Q5" s="10">
        <f>IF(OR($I5="",$P5=""),"",$I5-$P5)</f>
        <v>68</v>
      </c>
    </row>
    <row r="6" spans="1:17" s="13" customFormat="1" ht="124.2" x14ac:dyDescent="0.3">
      <c r="A6" s="11">
        <v>3</v>
      </c>
      <c r="B6" s="11" t="s">
        <v>402</v>
      </c>
      <c r="C6" s="11" t="s">
        <v>140</v>
      </c>
      <c r="D6" s="11" t="s">
        <v>140</v>
      </c>
      <c r="E6" s="5" t="s">
        <v>197</v>
      </c>
      <c r="F6" s="5" t="s">
        <v>198</v>
      </c>
      <c r="G6" s="11" t="s">
        <v>27</v>
      </c>
      <c r="H6" s="11" t="s">
        <v>27</v>
      </c>
      <c r="I6" s="10">
        <f>IF(OR($G6="",$H6=""),"",VLOOKUP($G6,'HR Lists'!$D$9:$E$13,2)*VLOOKUP($H6,'HR Lists'!$G$9:$H$13,2))</f>
        <v>80</v>
      </c>
      <c r="J6" s="11" t="s">
        <v>199</v>
      </c>
      <c r="K6" s="5" t="s">
        <v>200</v>
      </c>
      <c r="L6" s="11"/>
      <c r="M6" s="2"/>
      <c r="N6" s="11" t="s">
        <v>29</v>
      </c>
      <c r="O6" s="11" t="s">
        <v>29</v>
      </c>
      <c r="P6" s="10">
        <f>IF(OR($N6="",$O6=""),"",VLOOKUP($N6,'HR Lists'!$D$9:$E$13,2)*VLOOKUP($O6,'HR Lists'!$G$9:$H$13,2))</f>
        <v>12</v>
      </c>
      <c r="Q6" s="10">
        <f>IF(OR($I6="",$P6=""),"",$I6-$P6)</f>
        <v>68</v>
      </c>
    </row>
    <row r="7" spans="1:17" s="13" customFormat="1" ht="82.8" x14ac:dyDescent="0.3">
      <c r="A7" s="11">
        <v>4</v>
      </c>
      <c r="B7" s="11" t="s">
        <v>402</v>
      </c>
      <c r="C7" s="11" t="s">
        <v>23</v>
      </c>
      <c r="D7" s="26" t="s">
        <v>24</v>
      </c>
      <c r="E7" s="5" t="s">
        <v>25</v>
      </c>
      <c r="F7" s="5" t="s">
        <v>26</v>
      </c>
      <c r="G7" s="11" t="s">
        <v>27</v>
      </c>
      <c r="H7" s="11" t="s">
        <v>27</v>
      </c>
      <c r="I7" s="10">
        <f>IF(OR($G7="",$H7=""),"",VLOOKUP($G7,'HR Lists'!$D$9:$E$13,2)*VLOOKUP($H7,'HR Lists'!$G$9:$H$13,2))</f>
        <v>80</v>
      </c>
      <c r="J7" s="11" t="s">
        <v>28</v>
      </c>
      <c r="K7" s="5" t="s">
        <v>393</v>
      </c>
      <c r="L7" s="11"/>
      <c r="M7" s="2"/>
      <c r="N7" s="11" t="s">
        <v>29</v>
      </c>
      <c r="O7" s="11" t="s">
        <v>29</v>
      </c>
      <c r="P7" s="10">
        <f>IF(OR($N7="",$O7=""),"",VLOOKUP($N7,'HR Lists'!$D$9:$E$13,2)*VLOOKUP($O7,'HR Lists'!$G$9:$H$13,2))</f>
        <v>12</v>
      </c>
      <c r="Q7" s="10">
        <f>IF(OR($I7="",$P7=""),"",$I7-$P7)</f>
        <v>68</v>
      </c>
    </row>
    <row r="8" spans="1:17" s="13" customFormat="1" ht="111.45" customHeight="1" x14ac:dyDescent="0.3">
      <c r="A8" s="11">
        <v>5</v>
      </c>
      <c r="B8" s="11" t="s">
        <v>402</v>
      </c>
      <c r="C8" s="11" t="s">
        <v>246</v>
      </c>
      <c r="D8" s="11" t="s">
        <v>238</v>
      </c>
      <c r="E8" s="5" t="s">
        <v>247</v>
      </c>
      <c r="F8" s="5" t="s">
        <v>248</v>
      </c>
      <c r="G8" s="11" t="s">
        <v>27</v>
      </c>
      <c r="H8" s="11" t="s">
        <v>27</v>
      </c>
      <c r="I8" s="10">
        <f>IF(OR($G8="",$H8=""),"",VLOOKUP($G8,'HR Lists'!$D$9:$E$13,2)*VLOOKUP($H8,'HR Lists'!$G$9:$H$13,2))</f>
        <v>80</v>
      </c>
      <c r="J8" s="11" t="s">
        <v>36</v>
      </c>
      <c r="K8" s="5" t="s">
        <v>249</v>
      </c>
      <c r="L8" s="11"/>
      <c r="M8" s="2">
        <v>125000</v>
      </c>
      <c r="N8" s="11" t="s">
        <v>32</v>
      </c>
      <c r="O8" s="11" t="s">
        <v>32</v>
      </c>
      <c r="P8" s="10">
        <f>IF(OR($N8="",$O8=""),"",VLOOKUP($N8,'HR Lists'!$D$9:$E$13,2)*VLOOKUP($O8,'HR Lists'!$G$9:$H$13,2))</f>
        <v>4</v>
      </c>
      <c r="Q8" s="10">
        <f>IF(OR($I8="",$P8=""),"",$I8-$P8)</f>
        <v>76</v>
      </c>
    </row>
    <row r="9" spans="1:17" s="13" customFormat="1" ht="27.6" x14ac:dyDescent="0.3">
      <c r="A9" s="11">
        <v>6</v>
      </c>
      <c r="B9" s="11" t="s">
        <v>402</v>
      </c>
      <c r="C9" s="11"/>
      <c r="D9" s="11" t="s">
        <v>296</v>
      </c>
      <c r="E9" s="5" t="s">
        <v>297</v>
      </c>
      <c r="F9" s="5" t="s">
        <v>298</v>
      </c>
      <c r="G9" s="11" t="s">
        <v>27</v>
      </c>
      <c r="H9" s="11" t="s">
        <v>27</v>
      </c>
      <c r="I9" s="10">
        <f>IF(OR($G9="",$H9=""),"",VLOOKUP($G9,'HR Lists'!$D$9:$E$13,2)*VLOOKUP($H9,'HR Lists'!$G$9:$H$13,2))</f>
        <v>80</v>
      </c>
      <c r="J9" s="11" t="s">
        <v>299</v>
      </c>
      <c r="K9" s="5" t="s">
        <v>300</v>
      </c>
      <c r="L9" s="11"/>
      <c r="M9" s="2">
        <v>2000000</v>
      </c>
      <c r="N9" s="11" t="s">
        <v>35</v>
      </c>
      <c r="O9" s="11" t="s">
        <v>29</v>
      </c>
      <c r="P9" s="10">
        <f>IF(OR($N9="",$O9=""),"",VLOOKUP($N9,'HR Lists'!$D$9:$E$13,2)*VLOOKUP($O9,'HR Lists'!$G$9:$H$13,2))</f>
        <v>16</v>
      </c>
      <c r="Q9" s="10">
        <f>IF(OR($I9="",$P9=""),"",$I9-$P9)</f>
        <v>64</v>
      </c>
    </row>
    <row r="10" spans="1:17" s="13" customFormat="1" ht="100.05" customHeight="1" x14ac:dyDescent="0.3">
      <c r="A10" s="11">
        <v>7</v>
      </c>
      <c r="B10" s="11" t="s">
        <v>402</v>
      </c>
      <c r="C10" s="11" t="s">
        <v>125</v>
      </c>
      <c r="D10" s="11" t="s">
        <v>106</v>
      </c>
      <c r="E10" s="5" t="s">
        <v>126</v>
      </c>
      <c r="F10" s="5" t="s">
        <v>127</v>
      </c>
      <c r="G10" s="11" t="s">
        <v>35</v>
      </c>
      <c r="H10" s="11" t="s">
        <v>27</v>
      </c>
      <c r="I10" s="10">
        <f>IF(OR($G10="",$H10=""),"",VLOOKUP($G10,'HR Lists'!$D$9:$E$13,2)*VLOOKUP($H10,'HR Lists'!$G$9:$H$13,2))</f>
        <v>64</v>
      </c>
      <c r="J10" s="11" t="s">
        <v>128</v>
      </c>
      <c r="K10" s="5" t="s">
        <v>129</v>
      </c>
      <c r="L10" s="11"/>
      <c r="M10" s="2"/>
      <c r="N10" s="11" t="s">
        <v>32</v>
      </c>
      <c r="O10" s="11" t="s">
        <v>32</v>
      </c>
      <c r="P10" s="10">
        <f>IF(OR($N10="",$O10=""),"",VLOOKUP($N10,'HR Lists'!$D$9:$E$13,2)*VLOOKUP($O10,'HR Lists'!$G$9:$H$13,2))</f>
        <v>4</v>
      </c>
      <c r="Q10" s="10">
        <f>IF(OR($I10="",$P10=""),"",$I10-$P10)</f>
        <v>60</v>
      </c>
    </row>
    <row r="11" spans="1:17" s="13" customFormat="1" ht="27.6" x14ac:dyDescent="0.3">
      <c r="A11" s="11">
        <v>8</v>
      </c>
      <c r="B11" s="11" t="s">
        <v>402</v>
      </c>
      <c r="C11" s="11" t="s">
        <v>115</v>
      </c>
      <c r="D11" s="11" t="s">
        <v>106</v>
      </c>
      <c r="E11" s="5" t="s">
        <v>116</v>
      </c>
      <c r="F11" s="5" t="s">
        <v>117</v>
      </c>
      <c r="G11" s="11" t="s">
        <v>35</v>
      </c>
      <c r="H11" s="11" t="s">
        <v>27</v>
      </c>
      <c r="I11" s="10">
        <f>IF(OR($G11="",$H11=""),"",VLOOKUP($G11,'HR Lists'!$D$9:$E$13,2)*VLOOKUP($H11,'HR Lists'!$G$9:$H$13,2))</f>
        <v>64</v>
      </c>
      <c r="J11" s="11" t="s">
        <v>118</v>
      </c>
      <c r="K11" s="5" t="s">
        <v>119</v>
      </c>
      <c r="L11" s="11"/>
      <c r="M11" s="2"/>
      <c r="N11" s="11" t="s">
        <v>29</v>
      </c>
      <c r="O11" s="11" t="s">
        <v>35</v>
      </c>
      <c r="P11" s="10">
        <f>IF(OR($N11="",$O11=""),"",VLOOKUP($N11,'HR Lists'!$D$9:$E$13,2)*VLOOKUP($O11,'HR Lists'!$G$9:$H$13,2))</f>
        <v>24</v>
      </c>
      <c r="Q11" s="10">
        <f>IF(OR($I11="",$P11=""),"",$I11-$P11)</f>
        <v>40</v>
      </c>
    </row>
    <row r="12" spans="1:17" s="13" customFormat="1" ht="41.4" x14ac:dyDescent="0.3">
      <c r="A12" s="11">
        <v>9</v>
      </c>
      <c r="B12" s="11" t="s">
        <v>402</v>
      </c>
      <c r="C12" s="11" t="s">
        <v>218</v>
      </c>
      <c r="D12" s="11" t="s">
        <v>140</v>
      </c>
      <c r="E12" s="40" t="s">
        <v>219</v>
      </c>
      <c r="F12" s="5" t="s">
        <v>220</v>
      </c>
      <c r="G12" s="11" t="s">
        <v>35</v>
      </c>
      <c r="H12" s="11" t="s">
        <v>27</v>
      </c>
      <c r="I12" s="10">
        <f>IF(OR($G12="",$H12=""),"",VLOOKUP($G12,'HR Lists'!$D$9:$E$13,2)*VLOOKUP($H12,'HR Lists'!$G$9:$H$13,2))</f>
        <v>64</v>
      </c>
      <c r="J12" s="11" t="s">
        <v>221</v>
      </c>
      <c r="K12" s="5" t="s">
        <v>222</v>
      </c>
      <c r="L12" s="11"/>
      <c r="M12" s="2"/>
      <c r="N12" s="11" t="s">
        <v>29</v>
      </c>
      <c r="O12" s="11" t="s">
        <v>32</v>
      </c>
      <c r="P12" s="10">
        <f>IF(OR($N12="",$O12=""),"",VLOOKUP($N12,'HR Lists'!$D$9:$E$13,2)*VLOOKUP($O12,'HR Lists'!$G$9:$H$13,2))</f>
        <v>6</v>
      </c>
      <c r="Q12" s="10">
        <f>IF(OR($I12="",$P12=""),"",$I12-$P12)</f>
        <v>58</v>
      </c>
    </row>
    <row r="13" spans="1:17" s="13" customFormat="1" ht="27.6" x14ac:dyDescent="0.3">
      <c r="A13" s="11">
        <v>10</v>
      </c>
      <c r="B13" s="11" t="s">
        <v>402</v>
      </c>
      <c r="C13" s="11" t="s">
        <v>58</v>
      </c>
      <c r="D13" s="11" t="s">
        <v>267</v>
      </c>
      <c r="E13" s="5" t="s">
        <v>268</v>
      </c>
      <c r="F13" s="5" t="s">
        <v>269</v>
      </c>
      <c r="G13" s="21" t="s">
        <v>27</v>
      </c>
      <c r="H13" s="11" t="s">
        <v>27</v>
      </c>
      <c r="I13" s="10">
        <f>IF(OR($G13="",$H13=""),"",VLOOKUP($G13,'HR Lists'!$D$9:$E$13,2)*VLOOKUP($H13,'HR Lists'!$G$9:$H$13,2))</f>
        <v>80</v>
      </c>
      <c r="J13" s="11" t="s">
        <v>36</v>
      </c>
      <c r="K13" s="5" t="s">
        <v>270</v>
      </c>
      <c r="L13" s="11"/>
      <c r="M13" s="2"/>
      <c r="N13" s="11" t="s">
        <v>32</v>
      </c>
      <c r="O13" s="11" t="s">
        <v>32</v>
      </c>
      <c r="P13" s="10">
        <f>IF(OR($N13="",$O13=""),"",VLOOKUP($N13,'HR Lists'!$D$9:$E$13,2)*VLOOKUP($O13,'HR Lists'!$G$9:$H$13,2))</f>
        <v>4</v>
      </c>
      <c r="Q13" s="10">
        <f>IF(OR($I13="",$P13=""),"",$I13-$P13)</f>
        <v>76</v>
      </c>
    </row>
    <row r="14" spans="1:17" s="13" customFormat="1" ht="41.4" x14ac:dyDescent="0.3">
      <c r="A14" s="11">
        <v>11</v>
      </c>
      <c r="B14" s="11" t="s">
        <v>402</v>
      </c>
      <c r="C14" s="11" t="s">
        <v>177</v>
      </c>
      <c r="D14" s="11" t="s">
        <v>163</v>
      </c>
      <c r="E14" s="5" t="s">
        <v>178</v>
      </c>
      <c r="F14" s="5" t="s">
        <v>179</v>
      </c>
      <c r="G14" s="11" t="s">
        <v>35</v>
      </c>
      <c r="H14" s="11" t="s">
        <v>27</v>
      </c>
      <c r="I14" s="10">
        <f>IF(OR($G14="",$H14=""),"",VLOOKUP($G14,'HR Lists'!$D$9:$E$13,2)*VLOOKUP($H14,'HR Lists'!$G$9:$H$13,2))</f>
        <v>64</v>
      </c>
      <c r="J14" s="11" t="s">
        <v>165</v>
      </c>
      <c r="K14" s="5" t="s">
        <v>180</v>
      </c>
      <c r="L14" s="11"/>
      <c r="M14" s="2"/>
      <c r="N14" s="11" t="s">
        <v>32</v>
      </c>
      <c r="O14" s="11" t="s">
        <v>29</v>
      </c>
      <c r="P14" s="10">
        <f>IF(OR($N14="",$O14=""),"",VLOOKUP($N14,'HR Lists'!$D$9:$E$13,2)*VLOOKUP($O14,'HR Lists'!$G$9:$H$13,2))</f>
        <v>8</v>
      </c>
      <c r="Q14" s="10">
        <f>IF(OR($I14="",$P14=""),"",$I14-$P14)</f>
        <v>56</v>
      </c>
    </row>
    <row r="15" spans="1:17" s="13" customFormat="1" ht="27.6" x14ac:dyDescent="0.3">
      <c r="A15" s="11">
        <v>12</v>
      </c>
      <c r="B15" s="11" t="s">
        <v>402</v>
      </c>
      <c r="C15" s="11" t="s">
        <v>58</v>
      </c>
      <c r="D15" s="11" t="s">
        <v>163</v>
      </c>
      <c r="E15" s="5" t="s">
        <v>164</v>
      </c>
      <c r="F15" s="5"/>
      <c r="G15" s="11" t="s">
        <v>35</v>
      </c>
      <c r="H15" s="11" t="s">
        <v>27</v>
      </c>
      <c r="I15" s="10">
        <f>IF(OR($G15="",$H15=""),"",VLOOKUP($G15,'HR Lists'!$D$9:$E$13,2)*VLOOKUP($H15,'HR Lists'!$G$9:$H$13,2))</f>
        <v>64</v>
      </c>
      <c r="J15" s="11" t="s">
        <v>165</v>
      </c>
      <c r="K15" s="5" t="s">
        <v>166</v>
      </c>
      <c r="L15" s="11"/>
      <c r="M15" s="2"/>
      <c r="N15" s="11" t="s">
        <v>29</v>
      </c>
      <c r="O15" s="11" t="s">
        <v>29</v>
      </c>
      <c r="P15" s="10">
        <f>IF(OR($N15="",$O15=""),"",VLOOKUP($N15,'HR Lists'!$D$9:$E$13,2)*VLOOKUP($O15,'HR Lists'!$G$9:$H$13,2))</f>
        <v>12</v>
      </c>
      <c r="Q15" s="10">
        <f>IF(OR($I15="",$P15=""),"",$I15-$P15)</f>
        <v>52</v>
      </c>
    </row>
    <row r="16" spans="1:17" s="13" customFormat="1" ht="52.95" customHeight="1" x14ac:dyDescent="0.3">
      <c r="A16" s="11">
        <v>13</v>
      </c>
      <c r="B16" s="11" t="s">
        <v>402</v>
      </c>
      <c r="C16" s="11" t="s">
        <v>58</v>
      </c>
      <c r="D16" s="11" t="s">
        <v>163</v>
      </c>
      <c r="E16" s="5" t="s">
        <v>167</v>
      </c>
      <c r="F16" s="5" t="s">
        <v>168</v>
      </c>
      <c r="G16" s="11" t="s">
        <v>35</v>
      </c>
      <c r="H16" s="11" t="s">
        <v>27</v>
      </c>
      <c r="I16" s="10">
        <f>IF(OR($G16="",$H16=""),"",VLOOKUP($G16,'HR Lists'!$D$9:$E$13,2)*VLOOKUP($H16,'HR Lists'!$G$9:$H$13,2))</f>
        <v>64</v>
      </c>
      <c r="J16" s="11" t="s">
        <v>169</v>
      </c>
      <c r="K16" s="5" t="s">
        <v>374</v>
      </c>
      <c r="L16" s="11"/>
      <c r="M16" s="2"/>
      <c r="N16" s="11" t="s">
        <v>32</v>
      </c>
      <c r="O16" s="11" t="s">
        <v>32</v>
      </c>
      <c r="P16" s="10">
        <f>IF(OR($N16="",$O16=""),"",VLOOKUP($N16,'HR Lists'!$D$9:$E$13,2)*VLOOKUP($O16,'HR Lists'!$G$9:$H$13,2))</f>
        <v>4</v>
      </c>
      <c r="Q16" s="10">
        <f>IF(OR($I16="",$P16=""),"",$I16-$P16)</f>
        <v>60</v>
      </c>
    </row>
    <row r="17" spans="1:17" s="13" customFormat="1" ht="27.6" x14ac:dyDescent="0.3">
      <c r="A17" s="11">
        <v>14</v>
      </c>
      <c r="B17" s="11" t="s">
        <v>402</v>
      </c>
      <c r="C17" s="11" t="s">
        <v>58</v>
      </c>
      <c r="D17" s="11" t="s">
        <v>263</v>
      </c>
      <c r="E17" s="5" t="s">
        <v>164</v>
      </c>
      <c r="F17" s="5"/>
      <c r="G17" s="11" t="s">
        <v>35</v>
      </c>
      <c r="H17" s="11" t="s">
        <v>27</v>
      </c>
      <c r="I17" s="10">
        <f>IF(OR($G17="",$H17=""),"",VLOOKUP($G17,'HR Lists'!$D$9:$E$13,2)*VLOOKUP($H17,'HR Lists'!$G$9:$H$13,2))</f>
        <v>64</v>
      </c>
      <c r="J17" s="11" t="s">
        <v>165</v>
      </c>
      <c r="K17" s="5" t="s">
        <v>166</v>
      </c>
      <c r="L17" s="11"/>
      <c r="M17" s="2"/>
      <c r="N17" s="11" t="s">
        <v>29</v>
      </c>
      <c r="O17" s="11" t="s">
        <v>29</v>
      </c>
      <c r="P17" s="10">
        <f>IF(OR($N17="",$O17=""),"",VLOOKUP($N17,'HR Lists'!$D$9:$E$13,2)*VLOOKUP($O17,'HR Lists'!$G$9:$H$13,2))</f>
        <v>12</v>
      </c>
      <c r="Q17" s="10">
        <f>IF(OR($I17="",$P17=""),"",$I17-$P17)</f>
        <v>52</v>
      </c>
    </row>
    <row r="18" spans="1:17" s="13" customFormat="1" ht="41.4" x14ac:dyDescent="0.3">
      <c r="A18" s="11">
        <v>15</v>
      </c>
      <c r="B18" s="11" t="s">
        <v>402</v>
      </c>
      <c r="C18" s="11" t="s">
        <v>177</v>
      </c>
      <c r="D18" s="11" t="s">
        <v>263</v>
      </c>
      <c r="E18" s="5" t="s">
        <v>264</v>
      </c>
      <c r="F18" s="5" t="s">
        <v>179</v>
      </c>
      <c r="G18" s="11" t="s">
        <v>35</v>
      </c>
      <c r="H18" s="11" t="s">
        <v>27</v>
      </c>
      <c r="I18" s="10">
        <f>IF(OR($G18="",$H18=""),"",VLOOKUP($G18,'HR Lists'!$D$9:$E$13,2)*VLOOKUP($H18,'HR Lists'!$G$9:$H$13,2))</f>
        <v>64</v>
      </c>
      <c r="J18" s="11" t="s">
        <v>165</v>
      </c>
      <c r="K18" s="5" t="s">
        <v>180</v>
      </c>
      <c r="L18" s="11"/>
      <c r="M18" s="2"/>
      <c r="N18" s="11" t="s">
        <v>32</v>
      </c>
      <c r="O18" s="11" t="s">
        <v>29</v>
      </c>
      <c r="P18" s="10">
        <f>IF(OR($N18="",$O18=""),"",VLOOKUP($N18,'HR Lists'!$D$9:$E$13,2)*VLOOKUP($O18,'HR Lists'!$G$9:$H$13,2))</f>
        <v>8</v>
      </c>
      <c r="Q18" s="10">
        <f>IF(OR($I18="",$P18=""),"",$I18-$P18)</f>
        <v>56</v>
      </c>
    </row>
    <row r="19" spans="1:17" s="13" customFormat="1" ht="41.4" x14ac:dyDescent="0.3">
      <c r="A19" s="11">
        <v>16</v>
      </c>
      <c r="B19" s="11" t="s">
        <v>402</v>
      </c>
      <c r="C19" s="11" t="s">
        <v>145</v>
      </c>
      <c r="D19" s="11" t="s">
        <v>135</v>
      </c>
      <c r="E19" s="5" t="s">
        <v>146</v>
      </c>
      <c r="F19" s="5" t="s">
        <v>147</v>
      </c>
      <c r="G19" s="11" t="s">
        <v>35</v>
      </c>
      <c r="H19" s="11" t="s">
        <v>27</v>
      </c>
      <c r="I19" s="10">
        <f>IF(OR($G19="",$H19=""),"",VLOOKUP($G19,'HR Lists'!$D$9:$E$13,2)*VLOOKUP($H19,'HR Lists'!$G$9:$H$13,2))</f>
        <v>64</v>
      </c>
      <c r="J19" s="11" t="s">
        <v>148</v>
      </c>
      <c r="K19" s="5" t="s">
        <v>149</v>
      </c>
      <c r="L19" s="11"/>
      <c r="M19" s="2"/>
      <c r="N19" s="11" t="s">
        <v>32</v>
      </c>
      <c r="O19" s="11" t="s">
        <v>29</v>
      </c>
      <c r="P19" s="10">
        <f>IF(OR($N19="",$O19=""),"",VLOOKUP($N19,'HR Lists'!$D$9:$E$13,2)*VLOOKUP($O19,'HR Lists'!$G$9:$H$13,2))</f>
        <v>8</v>
      </c>
      <c r="Q19" s="10">
        <f>IF(OR($I19="",$P19=""),"",$I19-$P19)</f>
        <v>56</v>
      </c>
    </row>
    <row r="20" spans="1:17" s="13" customFormat="1" ht="27.6" x14ac:dyDescent="0.3">
      <c r="A20" s="11">
        <v>17</v>
      </c>
      <c r="B20" s="11" t="s">
        <v>402</v>
      </c>
      <c r="C20" s="11" t="s">
        <v>134</v>
      </c>
      <c r="D20" s="11" t="s">
        <v>135</v>
      </c>
      <c r="E20" s="5" t="s">
        <v>136</v>
      </c>
      <c r="F20" s="5" t="s">
        <v>137</v>
      </c>
      <c r="G20" s="11" t="s">
        <v>27</v>
      </c>
      <c r="H20" s="11" t="s">
        <v>35</v>
      </c>
      <c r="I20" s="10">
        <f>IF(OR($G20="",$H20=""),"",VLOOKUP($G20,'HR Lists'!$D$9:$E$13,2)*VLOOKUP($H20,'HR Lists'!$G$9:$H$13,2))</f>
        <v>40</v>
      </c>
      <c r="J20" s="11" t="s">
        <v>138</v>
      </c>
      <c r="K20" s="5" t="s">
        <v>139</v>
      </c>
      <c r="L20" s="11"/>
      <c r="M20" s="2"/>
      <c r="N20" s="11" t="s">
        <v>32</v>
      </c>
      <c r="O20" s="11" t="s">
        <v>32</v>
      </c>
      <c r="P20" s="10">
        <f>IF(OR($N20="",$O20=""),"",VLOOKUP($N20,'HR Lists'!$D$9:$E$13,2)*VLOOKUP($O20,'HR Lists'!$G$9:$H$13,2))</f>
        <v>4</v>
      </c>
      <c r="Q20" s="10">
        <f>IF(OR($I20="",$P20=""),"",$I20-$P20)</f>
        <v>36</v>
      </c>
    </row>
    <row r="21" spans="1:17" s="13" customFormat="1" ht="41.4" x14ac:dyDescent="0.3">
      <c r="A21" s="11">
        <v>18</v>
      </c>
      <c r="B21" s="11" t="s">
        <v>402</v>
      </c>
      <c r="C21" s="11" t="s">
        <v>246</v>
      </c>
      <c r="D21" s="11" t="s">
        <v>238</v>
      </c>
      <c r="E21" s="5" t="s">
        <v>250</v>
      </c>
      <c r="F21" s="5" t="s">
        <v>251</v>
      </c>
      <c r="G21" s="11" t="s">
        <v>35</v>
      </c>
      <c r="H21" s="11" t="s">
        <v>27</v>
      </c>
      <c r="I21" s="10">
        <f>IF(OR($G21="",$H21=""),"",VLOOKUP($G21,'HR Lists'!$D$9:$E$13,2)*VLOOKUP($H21,'HR Lists'!$G$9:$H$13,2))</f>
        <v>64</v>
      </c>
      <c r="J21" s="11" t="s">
        <v>36</v>
      </c>
      <c r="K21" s="5" t="s">
        <v>252</v>
      </c>
      <c r="L21" s="11"/>
      <c r="M21" s="2"/>
      <c r="N21" s="11" t="s">
        <v>32</v>
      </c>
      <c r="O21" s="11" t="s">
        <v>32</v>
      </c>
      <c r="P21" s="10">
        <f>IF(OR($N21="",$O21=""),"",VLOOKUP($N21,'HR Lists'!$D$9:$E$13,2)*VLOOKUP($O21,'HR Lists'!$G$9:$H$13,2))</f>
        <v>4</v>
      </c>
      <c r="Q21" s="10">
        <f>IF(OR($I21="",$P21=""),"",$I21-$P21)</f>
        <v>60</v>
      </c>
    </row>
    <row r="22" spans="1:17" s="13" customFormat="1" ht="55.2" x14ac:dyDescent="0.3">
      <c r="A22" s="11">
        <v>19</v>
      </c>
      <c r="B22" s="11" t="s">
        <v>402</v>
      </c>
      <c r="C22" s="11" t="s">
        <v>120</v>
      </c>
      <c r="D22" s="11" t="s">
        <v>106</v>
      </c>
      <c r="E22" s="5" t="s">
        <v>121</v>
      </c>
      <c r="F22" s="5" t="s">
        <v>122</v>
      </c>
      <c r="G22" s="11" t="s">
        <v>35</v>
      </c>
      <c r="H22" s="11" t="s">
        <v>35</v>
      </c>
      <c r="I22" s="10">
        <f>IF(OR($G22="",$H22=""),"",VLOOKUP($G22,'HR Lists'!$D$9:$E$13,2)*VLOOKUP($H22,'HR Lists'!$G$9:$H$13,2))</f>
        <v>32</v>
      </c>
      <c r="J22" s="11" t="s">
        <v>123</v>
      </c>
      <c r="K22" s="5" t="s">
        <v>124</v>
      </c>
      <c r="L22" s="11"/>
      <c r="M22" s="2"/>
      <c r="N22" s="11" t="s">
        <v>32</v>
      </c>
      <c r="O22" s="11" t="s">
        <v>32</v>
      </c>
      <c r="P22" s="10">
        <f>IF(OR($N22="",$O22=""),"",VLOOKUP($N22,'HR Lists'!$D$9:$E$13,2)*VLOOKUP($O22,'HR Lists'!$G$9:$H$13,2))</f>
        <v>4</v>
      </c>
      <c r="Q22" s="10">
        <f>IF(OR($I22="",$P22=""),"",$I22-$P22)</f>
        <v>28</v>
      </c>
    </row>
    <row r="23" spans="1:17" s="13" customFormat="1" ht="41.4" x14ac:dyDescent="0.3">
      <c r="A23" s="11">
        <v>20</v>
      </c>
      <c r="B23" s="11" t="s">
        <v>402</v>
      </c>
      <c r="C23" s="11" t="s">
        <v>213</v>
      </c>
      <c r="D23" s="11" t="s">
        <v>140</v>
      </c>
      <c r="E23" s="5" t="s">
        <v>214</v>
      </c>
      <c r="F23" s="5" t="s">
        <v>215</v>
      </c>
      <c r="G23" s="11" t="s">
        <v>35</v>
      </c>
      <c r="H23" s="11" t="s">
        <v>35</v>
      </c>
      <c r="I23" s="10">
        <f>IF(OR($G23="",$H23=""),"",VLOOKUP($G23,'HR Lists'!$D$9:$E$13,2)*VLOOKUP($H23,'HR Lists'!$G$9:$H$13,2))</f>
        <v>32</v>
      </c>
      <c r="J23" s="11" t="s">
        <v>216</v>
      </c>
      <c r="K23" s="5" t="s">
        <v>217</v>
      </c>
      <c r="L23" s="11"/>
      <c r="M23" s="2"/>
      <c r="N23" s="11" t="s">
        <v>32</v>
      </c>
      <c r="O23" s="11" t="s">
        <v>29</v>
      </c>
      <c r="P23" s="10">
        <f>IF(OR($N23="",$O23=""),"",VLOOKUP($N23,'HR Lists'!$D$9:$E$13,2)*VLOOKUP($O23,'HR Lists'!$G$9:$H$13,2))</f>
        <v>8</v>
      </c>
      <c r="Q23" s="10">
        <f>IF(OR($I23="",$P23=""),"",$I23-$P23)</f>
        <v>24</v>
      </c>
    </row>
    <row r="24" spans="1:17" s="13" customFormat="1" ht="96.6" x14ac:dyDescent="0.3">
      <c r="A24" s="11">
        <v>21</v>
      </c>
      <c r="B24" s="11" t="s">
        <v>402</v>
      </c>
      <c r="C24" s="11" t="s">
        <v>22</v>
      </c>
      <c r="D24" s="26" t="s">
        <v>38</v>
      </c>
      <c r="E24" s="5" t="s">
        <v>39</v>
      </c>
      <c r="F24" s="5" t="s">
        <v>40</v>
      </c>
      <c r="G24" s="11" t="s">
        <v>35</v>
      </c>
      <c r="H24" s="11" t="s">
        <v>35</v>
      </c>
      <c r="I24" s="10">
        <f>IF(OR($G24="",$H24=""),"",VLOOKUP($G24,'HR Lists'!$D$9:$E$13,2)*VLOOKUP($H24,'HR Lists'!$G$9:$H$13,2))</f>
        <v>32</v>
      </c>
      <c r="J24" s="11" t="s">
        <v>41</v>
      </c>
      <c r="K24" s="5" t="s">
        <v>395</v>
      </c>
      <c r="L24" s="11"/>
      <c r="M24" s="2"/>
      <c r="N24" s="11" t="s">
        <v>32</v>
      </c>
      <c r="O24" s="11" t="s">
        <v>29</v>
      </c>
      <c r="P24" s="10">
        <f>IF(OR($N24="",$O24=""),"",VLOOKUP($N24,'HR Lists'!$D$9:$E$13,2)*VLOOKUP($O24,'HR Lists'!$G$9:$H$13,2))</f>
        <v>8</v>
      </c>
      <c r="Q24" s="10">
        <f>IF(OR($I24="",$P24=""),"",$I24-$P24)</f>
        <v>24</v>
      </c>
    </row>
    <row r="25" spans="1:17" s="13" customFormat="1" ht="55.2" x14ac:dyDescent="0.3">
      <c r="A25" s="11">
        <v>22</v>
      </c>
      <c r="B25" s="11" t="s">
        <v>402</v>
      </c>
      <c r="C25" s="11" t="s">
        <v>23</v>
      </c>
      <c r="D25" s="26" t="s">
        <v>24</v>
      </c>
      <c r="E25" s="5" t="s">
        <v>33</v>
      </c>
      <c r="F25" s="5" t="s">
        <v>34</v>
      </c>
      <c r="G25" s="11" t="s">
        <v>35</v>
      </c>
      <c r="H25" s="11" t="s">
        <v>35</v>
      </c>
      <c r="I25" s="10">
        <f>IF(OR($G25="",$H25=""),"",VLOOKUP($G25,'HR Lists'!$D$9:$E$13,2)*VLOOKUP($H25,'HR Lists'!$G$9:$H$13,2))</f>
        <v>32</v>
      </c>
      <c r="J25" s="11" t="s">
        <v>36</v>
      </c>
      <c r="K25" s="22" t="s">
        <v>37</v>
      </c>
      <c r="L25" s="11"/>
      <c r="M25" s="2"/>
      <c r="N25" s="11" t="s">
        <v>32</v>
      </c>
      <c r="O25" s="11" t="s">
        <v>32</v>
      </c>
      <c r="P25" s="10">
        <f>IF(OR($N25="",$O25=""),"",VLOOKUP($N25,'HR Lists'!$D$9:$E$13,2)*VLOOKUP($O25,'HR Lists'!$G$9:$H$13,2))</f>
        <v>4</v>
      </c>
      <c r="Q25" s="10">
        <f>IF(OR($I25="",$P25=""),"",$I25-$P25)</f>
        <v>28</v>
      </c>
    </row>
    <row r="26" spans="1:17" s="13" customFormat="1" ht="69" x14ac:dyDescent="0.3">
      <c r="A26" s="11">
        <v>23</v>
      </c>
      <c r="B26" s="11" t="s">
        <v>402</v>
      </c>
      <c r="C26" s="11" t="s">
        <v>280</v>
      </c>
      <c r="D26" s="11" t="s">
        <v>267</v>
      </c>
      <c r="E26" s="5" t="s">
        <v>383</v>
      </c>
      <c r="F26" s="22" t="s">
        <v>379</v>
      </c>
      <c r="G26" s="11" t="s">
        <v>29</v>
      </c>
      <c r="H26" s="11" t="s">
        <v>35</v>
      </c>
      <c r="I26" s="10">
        <f>IF(OR($G26="",$H26=""),"",VLOOKUP($G26,'HR Lists'!$D$9:$E$13,2)*VLOOKUP($H26,'HR Lists'!$G$9:$H$13,2))</f>
        <v>24</v>
      </c>
      <c r="J26" s="11" t="s">
        <v>165</v>
      </c>
      <c r="K26" s="22" t="s">
        <v>382</v>
      </c>
      <c r="L26" s="11"/>
      <c r="M26" s="2"/>
      <c r="N26" s="11" t="s">
        <v>32</v>
      </c>
      <c r="O26" s="11" t="s">
        <v>32</v>
      </c>
      <c r="P26" s="10">
        <f>IF(OR($N26="",$O26=""),"",VLOOKUP($N26,'HR Lists'!$D$9:$E$13,2)*VLOOKUP($O26,'HR Lists'!$G$9:$H$13,2))</f>
        <v>4</v>
      </c>
      <c r="Q26" s="10">
        <f>IF(OR($I26="",$P26=""),"",$I26-$P26)</f>
        <v>20</v>
      </c>
    </row>
    <row r="27" spans="1:17" s="13" customFormat="1" ht="41.4" x14ac:dyDescent="0.3">
      <c r="A27" s="11">
        <v>24</v>
      </c>
      <c r="B27" s="11" t="s">
        <v>402</v>
      </c>
      <c r="C27" s="11" t="s">
        <v>58</v>
      </c>
      <c r="D27" s="11" t="s">
        <v>163</v>
      </c>
      <c r="E27" s="5" t="s">
        <v>174</v>
      </c>
      <c r="F27" s="5" t="s">
        <v>175</v>
      </c>
      <c r="G27" s="11" t="s">
        <v>35</v>
      </c>
      <c r="H27" s="11" t="s">
        <v>35</v>
      </c>
      <c r="I27" s="10">
        <f>IF(OR($G27="",$H27=""),"",VLOOKUP($G27,'HR Lists'!$D$9:$E$13,2)*VLOOKUP($H27,'HR Lists'!$G$9:$H$13,2))</f>
        <v>32</v>
      </c>
      <c r="J27" s="11" t="s">
        <v>165</v>
      </c>
      <c r="K27" s="5" t="s">
        <v>176</v>
      </c>
      <c r="L27" s="11"/>
      <c r="M27" s="2"/>
      <c r="N27" s="11" t="s">
        <v>29</v>
      </c>
      <c r="O27" s="11" t="s">
        <v>32</v>
      </c>
      <c r="P27" s="10">
        <f>IF(OR($N27="",$O27=""),"",VLOOKUP($N27,'HR Lists'!$D$9:$E$13,2)*VLOOKUP($O27,'HR Lists'!$G$9:$H$13,2))</f>
        <v>6</v>
      </c>
      <c r="Q27" s="10">
        <f>IF(OR($I27="",$P27=""),"",$I27-$P27)</f>
        <v>26</v>
      </c>
    </row>
    <row r="28" spans="1:17" s="13" customFormat="1" ht="82.8" x14ac:dyDescent="0.3">
      <c r="A28" s="11">
        <v>25</v>
      </c>
      <c r="B28" s="11" t="s">
        <v>402</v>
      </c>
      <c r="C28" s="11" t="s">
        <v>177</v>
      </c>
      <c r="D28" s="11" t="s">
        <v>263</v>
      </c>
      <c r="E28" s="5" t="s">
        <v>265</v>
      </c>
      <c r="F28" s="5" t="s">
        <v>266</v>
      </c>
      <c r="G28" s="11" t="s">
        <v>35</v>
      </c>
      <c r="H28" s="11" t="s">
        <v>35</v>
      </c>
      <c r="I28" s="10">
        <f>IF(OR($G28="",$H28=""),"",VLOOKUP($G28,'HR Lists'!$D$9:$E$13,2)*VLOOKUP($H28,'HR Lists'!$G$9:$H$13,2))</f>
        <v>32</v>
      </c>
      <c r="J28" s="11" t="s">
        <v>36</v>
      </c>
      <c r="K28" s="5" t="s">
        <v>180</v>
      </c>
      <c r="L28" s="11"/>
      <c r="M28" s="2"/>
      <c r="N28" s="11" t="s">
        <v>32</v>
      </c>
      <c r="O28" s="11" t="s">
        <v>29</v>
      </c>
      <c r="P28" s="10">
        <f>IF(OR($N28="",$O28=""),"",VLOOKUP($N28,'HR Lists'!$D$9:$E$13,2)*VLOOKUP($O28,'HR Lists'!$G$9:$H$13,2))</f>
        <v>8</v>
      </c>
      <c r="Q28" s="10">
        <f>IF(OR($I28="",$P28=""),"",$I28-$P28)</f>
        <v>24</v>
      </c>
    </row>
    <row r="29" spans="1:17" s="13" customFormat="1" ht="69" x14ac:dyDescent="0.3">
      <c r="A29" s="11">
        <v>26</v>
      </c>
      <c r="B29" s="11" t="s">
        <v>402</v>
      </c>
      <c r="C29" s="11" t="s">
        <v>150</v>
      </c>
      <c r="D29" s="11" t="s">
        <v>135</v>
      </c>
      <c r="E29" s="5" t="s">
        <v>151</v>
      </c>
      <c r="F29" s="5" t="s">
        <v>152</v>
      </c>
      <c r="G29" s="11" t="s">
        <v>35</v>
      </c>
      <c r="H29" s="11" t="s">
        <v>35</v>
      </c>
      <c r="I29" s="10">
        <f>IF(OR($G29="",$H29=""),"",VLOOKUP($G29,'HR Lists'!$D$9:$E$13,2)*VLOOKUP($H29,'HR Lists'!$G$9:$H$13,2))</f>
        <v>32</v>
      </c>
      <c r="J29" s="11" t="s">
        <v>36</v>
      </c>
      <c r="K29" s="5" t="s">
        <v>153</v>
      </c>
      <c r="L29" s="11"/>
      <c r="M29" s="2"/>
      <c r="N29" s="11" t="s">
        <v>29</v>
      </c>
      <c r="O29" s="11" t="s">
        <v>32</v>
      </c>
      <c r="P29" s="10">
        <f>IF(OR($N29="",$O29=""),"",VLOOKUP($N29,'HR Lists'!$D$9:$E$13,2)*VLOOKUP($O29,'HR Lists'!$G$9:$H$13,2))</f>
        <v>6</v>
      </c>
      <c r="Q29" s="10">
        <f>IF(OR($I29="",$P29=""),"",$I29-$P29)</f>
        <v>26</v>
      </c>
    </row>
    <row r="30" spans="1:17" s="13" customFormat="1" ht="41.4" x14ac:dyDescent="0.3">
      <c r="A30" s="11">
        <v>27</v>
      </c>
      <c r="B30" s="11" t="s">
        <v>402</v>
      </c>
      <c r="C30" s="11" t="s">
        <v>154</v>
      </c>
      <c r="D30" s="11" t="s">
        <v>135</v>
      </c>
      <c r="E30" s="5" t="s">
        <v>155</v>
      </c>
      <c r="F30" s="5" t="s">
        <v>156</v>
      </c>
      <c r="G30" s="11" t="s">
        <v>35</v>
      </c>
      <c r="H30" s="11" t="s">
        <v>35</v>
      </c>
      <c r="I30" s="10">
        <f>IF(OR($G30="",$H30=""),"",VLOOKUP($G30,'HR Lists'!$D$9:$E$13,2)*VLOOKUP($H30,'HR Lists'!$G$9:$H$13,2))</f>
        <v>32</v>
      </c>
      <c r="J30" s="11" t="s">
        <v>157</v>
      </c>
      <c r="K30" s="5" t="s">
        <v>158</v>
      </c>
      <c r="L30" s="11"/>
      <c r="M30" s="2"/>
      <c r="N30" s="11" t="s">
        <v>32</v>
      </c>
      <c r="O30" s="11" t="s">
        <v>32</v>
      </c>
      <c r="P30" s="10">
        <f>IF(OR($N30="",$O30=""),"",VLOOKUP($N30,'HR Lists'!$D$9:$E$13,2)*VLOOKUP($O30,'HR Lists'!$G$9:$H$13,2))</f>
        <v>4</v>
      </c>
      <c r="Q30" s="10">
        <f>IF(OR($I30="",$P30=""),"",$I30-$P30)</f>
        <v>28</v>
      </c>
    </row>
    <row r="31" spans="1:17" s="13" customFormat="1" ht="27.6" x14ac:dyDescent="0.3">
      <c r="A31" s="11">
        <v>28</v>
      </c>
      <c r="B31" s="11" t="s">
        <v>402</v>
      </c>
      <c r="C31" s="11" t="s">
        <v>58</v>
      </c>
      <c r="D31" s="11" t="s">
        <v>89</v>
      </c>
      <c r="E31" s="5" t="s">
        <v>90</v>
      </c>
      <c r="F31" s="5" t="s">
        <v>91</v>
      </c>
      <c r="G31" s="11" t="s">
        <v>35</v>
      </c>
      <c r="H31" s="11" t="s">
        <v>35</v>
      </c>
      <c r="I31" s="10">
        <f>IF(OR($G31="",$H31=""),"",VLOOKUP($G31,'HR Lists'!$D$9:$E$13,2)*VLOOKUP($H31,'HR Lists'!$G$9:$H$13,2))</f>
        <v>32</v>
      </c>
      <c r="J31" s="11" t="s">
        <v>36</v>
      </c>
      <c r="K31" s="5" t="s">
        <v>394</v>
      </c>
      <c r="L31" s="11"/>
      <c r="M31" s="2"/>
      <c r="N31" s="11" t="s">
        <v>32</v>
      </c>
      <c r="O31" s="11" t="s">
        <v>29</v>
      </c>
      <c r="P31" s="10">
        <f>IF(OR($N31="",$O31=""),"",VLOOKUP($N31,'HR Lists'!$D$9:$E$13,2)*VLOOKUP($O31,'HR Lists'!$G$9:$H$13,2))</f>
        <v>8</v>
      </c>
      <c r="Q31" s="10">
        <f>IF(OR($I31="",$P31=""),"",$I31-$P31)</f>
        <v>24</v>
      </c>
    </row>
    <row r="32" spans="1:17" s="13" customFormat="1" ht="41.4" x14ac:dyDescent="0.3">
      <c r="A32" s="11">
        <v>29</v>
      </c>
      <c r="B32" s="11" t="s">
        <v>402</v>
      </c>
      <c r="C32" s="11" t="s">
        <v>97</v>
      </c>
      <c r="D32" s="11" t="s">
        <v>89</v>
      </c>
      <c r="E32" s="5" t="s">
        <v>98</v>
      </c>
      <c r="F32" s="5" t="s">
        <v>93</v>
      </c>
      <c r="G32" s="11" t="s">
        <v>35</v>
      </c>
      <c r="H32" s="11" t="s">
        <v>35</v>
      </c>
      <c r="I32" s="10">
        <f>IF(OR($G32="",$H32=""),"",VLOOKUP($G32,'HR Lists'!$D$9:$E$13,2)*VLOOKUP($H32,'HR Lists'!$G$9:$H$13,2))</f>
        <v>32</v>
      </c>
      <c r="J32" s="11" t="s">
        <v>99</v>
      </c>
      <c r="K32" s="5" t="s">
        <v>100</v>
      </c>
      <c r="L32" s="11"/>
      <c r="M32" s="2"/>
      <c r="N32" s="11" t="s">
        <v>32</v>
      </c>
      <c r="O32" s="11" t="s">
        <v>32</v>
      </c>
      <c r="P32" s="10">
        <f>IF(OR($N32="",$O32=""),"",VLOOKUP($N32,'HR Lists'!$D$9:$E$13,2)*VLOOKUP($O32,'HR Lists'!$G$9:$H$13,2))</f>
        <v>4</v>
      </c>
      <c r="Q32" s="10">
        <f>IF(OR($I32="",$P32=""),"",$I32-$P32)</f>
        <v>28</v>
      </c>
    </row>
    <row r="33" spans="1:17" s="13" customFormat="1" ht="55.2" x14ac:dyDescent="0.3">
      <c r="A33" s="11">
        <v>30</v>
      </c>
      <c r="B33" s="11" t="s">
        <v>402</v>
      </c>
      <c r="C33" s="11" t="s">
        <v>101</v>
      </c>
      <c r="D33" s="11" t="s">
        <v>89</v>
      </c>
      <c r="E33" s="5" t="s">
        <v>102</v>
      </c>
      <c r="F33" s="5" t="s">
        <v>103</v>
      </c>
      <c r="G33" s="11" t="s">
        <v>35</v>
      </c>
      <c r="H33" s="11" t="s">
        <v>35</v>
      </c>
      <c r="I33" s="10">
        <f>IF(OR($G33="",$H33=""),"",VLOOKUP($G33,'HR Lists'!$D$9:$E$13,2)*VLOOKUP($H33,'HR Lists'!$G$9:$H$13,2))</f>
        <v>32</v>
      </c>
      <c r="J33" s="11" t="s">
        <v>104</v>
      </c>
      <c r="K33" s="5" t="s">
        <v>105</v>
      </c>
      <c r="L33" s="11"/>
      <c r="M33" s="2"/>
      <c r="N33" s="11" t="s">
        <v>32</v>
      </c>
      <c r="O33" s="11" t="s">
        <v>29</v>
      </c>
      <c r="P33" s="10">
        <f>IF(OR($N33="",$O33=""),"",VLOOKUP($N33,'HR Lists'!$D$9:$E$13,2)*VLOOKUP($O33,'HR Lists'!$G$9:$H$13,2))</f>
        <v>8</v>
      </c>
      <c r="Q33" s="10">
        <f>IF(OR($I33="",$P33=""),"",$I33-$P33)</f>
        <v>24</v>
      </c>
    </row>
    <row r="34" spans="1:17" s="13" customFormat="1" ht="69" x14ac:dyDescent="0.3">
      <c r="A34" s="11">
        <v>31</v>
      </c>
      <c r="B34" s="11" t="s">
        <v>402</v>
      </c>
      <c r="C34" s="11" t="s">
        <v>241</v>
      </c>
      <c r="D34" s="11" t="s">
        <v>238</v>
      </c>
      <c r="E34" s="5" t="s">
        <v>242</v>
      </c>
      <c r="F34" s="5" t="s">
        <v>243</v>
      </c>
      <c r="G34" s="11" t="s">
        <v>35</v>
      </c>
      <c r="H34" s="11" t="s">
        <v>35</v>
      </c>
      <c r="I34" s="10">
        <f>IF(OR($G34="",$H34=""),"",VLOOKUP($G34,'HR Lists'!$D$9:$E$13,2)*VLOOKUP($H34,'HR Lists'!$G$9:$H$13,2))</f>
        <v>32</v>
      </c>
      <c r="J34" s="11" t="s">
        <v>244</v>
      </c>
      <c r="K34" s="5" t="s">
        <v>245</v>
      </c>
      <c r="L34" s="11"/>
      <c r="M34" s="2"/>
      <c r="N34" s="11" t="s">
        <v>32</v>
      </c>
      <c r="O34" s="11" t="s">
        <v>32</v>
      </c>
      <c r="P34" s="10">
        <f>IF(OR($N34="",$O34=""),"",VLOOKUP($N34,'HR Lists'!$D$9:$E$13,2)*VLOOKUP($O34,'HR Lists'!$G$9:$H$13,2))</f>
        <v>4</v>
      </c>
      <c r="Q34" s="10">
        <f>IF(OR($I34="",$P34=""),"",$I34-$P34)</f>
        <v>28</v>
      </c>
    </row>
    <row r="35" spans="1:17" s="13" customFormat="1" ht="41.4" x14ac:dyDescent="0.3">
      <c r="A35" s="11">
        <v>32</v>
      </c>
      <c r="B35" s="11" t="s">
        <v>402</v>
      </c>
      <c r="C35" s="11" t="s">
        <v>71</v>
      </c>
      <c r="D35" s="10" t="s">
        <v>253</v>
      </c>
      <c r="E35" s="5" t="s">
        <v>257</v>
      </c>
      <c r="F35" s="5" t="s">
        <v>258</v>
      </c>
      <c r="G35" s="11" t="s">
        <v>35</v>
      </c>
      <c r="H35" s="11" t="s">
        <v>35</v>
      </c>
      <c r="I35" s="10">
        <f>IF(OR($G35="",$H35=""),"",VLOOKUP($G35,'HR Lists'!$D$9:$E$13,2)*VLOOKUP($H35,'HR Lists'!$G$9:$H$13,2))</f>
        <v>32</v>
      </c>
      <c r="J35" s="11" t="s">
        <v>44</v>
      </c>
      <c r="K35" s="5" t="s">
        <v>259</v>
      </c>
      <c r="L35" s="11"/>
      <c r="M35" s="2">
        <v>10000000</v>
      </c>
      <c r="N35" s="11" t="s">
        <v>29</v>
      </c>
      <c r="O35" s="11" t="s">
        <v>29</v>
      </c>
      <c r="P35" s="10">
        <f>IF(OR($N35="",$O35=""),"",VLOOKUP($N35,'HR Lists'!$D$9:$E$13,2)*VLOOKUP($O35,'HR Lists'!$G$9:$H$13,2))</f>
        <v>12</v>
      </c>
      <c r="Q35" s="10">
        <f>IF(OR($I35="",$P35=""),"",$I35-$P35)</f>
        <v>20</v>
      </c>
    </row>
    <row r="36" spans="1:17" s="13" customFormat="1" ht="55.2" x14ac:dyDescent="0.3">
      <c r="A36" s="11">
        <v>33</v>
      </c>
      <c r="B36" s="11" t="s">
        <v>402</v>
      </c>
      <c r="C36" s="11" t="s">
        <v>140</v>
      </c>
      <c r="D36" s="11" t="s">
        <v>140</v>
      </c>
      <c r="E36" s="5" t="s">
        <v>205</v>
      </c>
      <c r="F36" s="5" t="s">
        <v>206</v>
      </c>
      <c r="G36" s="11" t="s">
        <v>27</v>
      </c>
      <c r="H36" s="11" t="s">
        <v>29</v>
      </c>
      <c r="I36" s="10">
        <f>IF(OR($G36="",$H36=""),"",VLOOKUP($G36,'HR Lists'!$D$9:$E$13,2)*VLOOKUP($H36,'HR Lists'!$G$9:$H$13,2))</f>
        <v>20</v>
      </c>
      <c r="J36" s="11" t="s">
        <v>207</v>
      </c>
      <c r="K36" s="5" t="s">
        <v>208</v>
      </c>
      <c r="L36" s="11"/>
      <c r="M36" s="2"/>
      <c r="N36" s="11" t="s">
        <v>32</v>
      </c>
      <c r="O36" s="11" t="s">
        <v>32</v>
      </c>
      <c r="P36" s="10">
        <f>IF(OR($N36="",$O36=""),"",VLOOKUP($N36,'HR Lists'!$D$9:$E$13,2)*VLOOKUP($O36,'HR Lists'!$G$9:$H$13,2))</f>
        <v>4</v>
      </c>
      <c r="Q36" s="10">
        <f>IF(OR($I36="",$P36=""),"",$I36-$P36)</f>
        <v>16</v>
      </c>
    </row>
    <row r="37" spans="1:17" s="13" customFormat="1" ht="55.2" x14ac:dyDescent="0.3">
      <c r="A37" s="11">
        <v>34</v>
      </c>
      <c r="B37" s="11" t="s">
        <v>402</v>
      </c>
      <c r="C37" s="11" t="s">
        <v>140</v>
      </c>
      <c r="D37" s="11" t="s">
        <v>140</v>
      </c>
      <c r="E37" s="5" t="s">
        <v>201</v>
      </c>
      <c r="F37" s="5" t="s">
        <v>202</v>
      </c>
      <c r="G37" s="11" t="s">
        <v>29</v>
      </c>
      <c r="H37" s="11" t="s">
        <v>27</v>
      </c>
      <c r="I37" s="10">
        <f>IF(OR($G37="",$H37=""),"",VLOOKUP($G37,'HR Lists'!$D$9:$E$13,2)*VLOOKUP($H37,'HR Lists'!$G$9:$H$13,2))</f>
        <v>48</v>
      </c>
      <c r="J37" s="11" t="s">
        <v>203</v>
      </c>
      <c r="K37" s="5" t="s">
        <v>204</v>
      </c>
      <c r="L37" s="11"/>
      <c r="M37" s="2"/>
      <c r="N37" s="11" t="s">
        <v>29</v>
      </c>
      <c r="O37" s="11" t="s">
        <v>29</v>
      </c>
      <c r="P37" s="10">
        <f>IF(OR($N37="",$O37=""),"",VLOOKUP($N37,'HR Lists'!$D$9:$E$13,2)*VLOOKUP($O37,'HR Lists'!$G$9:$H$13,2))</f>
        <v>12</v>
      </c>
      <c r="Q37" s="10">
        <f>IF(OR($I37="",$P37=""),"",$I37-$P37)</f>
        <v>36</v>
      </c>
    </row>
    <row r="38" spans="1:17" s="13" customFormat="1" ht="69" x14ac:dyDescent="0.3">
      <c r="A38" s="11">
        <v>35</v>
      </c>
      <c r="B38" s="11" t="s">
        <v>402</v>
      </c>
      <c r="C38" s="11" t="s">
        <v>45</v>
      </c>
      <c r="D38" s="26" t="s">
        <v>38</v>
      </c>
      <c r="E38" s="5" t="s">
        <v>46</v>
      </c>
      <c r="F38" s="5" t="s">
        <v>47</v>
      </c>
      <c r="G38" s="11" t="s">
        <v>29</v>
      </c>
      <c r="H38" s="11" t="s">
        <v>27</v>
      </c>
      <c r="I38" s="10">
        <f>IF(OR($G38="",$H38=""),"",VLOOKUP($G38,'HR Lists'!$D$9:$E$13,2)*VLOOKUP($H38,'HR Lists'!$G$9:$H$13,2))</f>
        <v>48</v>
      </c>
      <c r="J38" s="11" t="s">
        <v>48</v>
      </c>
      <c r="K38" s="5" t="s">
        <v>49</v>
      </c>
      <c r="L38" s="11"/>
      <c r="M38" s="2"/>
      <c r="N38" s="11" t="s">
        <v>32</v>
      </c>
      <c r="O38" s="11" t="s">
        <v>29</v>
      </c>
      <c r="P38" s="10">
        <f>IF(OR($N38="",$O38=""),"",VLOOKUP($N38,'HR Lists'!$D$9:$E$13,2)*VLOOKUP($O38,'HR Lists'!$G$9:$H$13,2))</f>
        <v>8</v>
      </c>
      <c r="Q38" s="10">
        <f>IF(OR($I38="",$P38=""),"",$I38-$P38)</f>
        <v>40</v>
      </c>
    </row>
    <row r="39" spans="1:17" s="13" customFormat="1" ht="27.6" x14ac:dyDescent="0.3">
      <c r="A39" s="11">
        <v>36</v>
      </c>
      <c r="B39" s="11" t="s">
        <v>402</v>
      </c>
      <c r="C39" s="11" t="s">
        <v>71</v>
      </c>
      <c r="D39" s="26" t="s">
        <v>38</v>
      </c>
      <c r="E39" s="5" t="s">
        <v>72</v>
      </c>
      <c r="F39" s="5" t="s">
        <v>73</v>
      </c>
      <c r="G39" s="11" t="s">
        <v>29</v>
      </c>
      <c r="H39" s="11" t="s">
        <v>27</v>
      </c>
      <c r="I39" s="10">
        <f>IF(OR($G39="",$H39=""),"",VLOOKUP($G39,'HR Lists'!$D$9:$E$13,2)*VLOOKUP($H39,'HR Lists'!$G$9:$H$13,2))</f>
        <v>48</v>
      </c>
      <c r="J39" s="11" t="s">
        <v>74</v>
      </c>
      <c r="K39" s="5" t="s">
        <v>75</v>
      </c>
      <c r="L39" s="11"/>
      <c r="M39" s="2"/>
      <c r="N39" s="11" t="s">
        <v>32</v>
      </c>
      <c r="O39" s="11" t="s">
        <v>27</v>
      </c>
      <c r="P39" s="10">
        <f>IF(OR($N39="",$O39=""),"",VLOOKUP($N39,'HR Lists'!$D$9:$E$13,2)*VLOOKUP($O39,'HR Lists'!$G$9:$H$13,2))</f>
        <v>32</v>
      </c>
      <c r="Q39" s="10">
        <f>IF(OR($I39="",$P39=""),"",$I39-$P39)</f>
        <v>16</v>
      </c>
    </row>
    <row r="40" spans="1:17" s="13" customFormat="1" ht="41.4" x14ac:dyDescent="0.3">
      <c r="A40" s="11">
        <v>37</v>
      </c>
      <c r="B40" s="11" t="s">
        <v>402</v>
      </c>
      <c r="C40" s="11" t="s">
        <v>23</v>
      </c>
      <c r="D40" s="26" t="s">
        <v>24</v>
      </c>
      <c r="E40" s="5" t="s">
        <v>30</v>
      </c>
      <c r="F40" s="5" t="s">
        <v>26</v>
      </c>
      <c r="G40" s="11" t="s">
        <v>29</v>
      </c>
      <c r="H40" s="11" t="s">
        <v>27</v>
      </c>
      <c r="I40" s="10">
        <f>IF(OR($G40="",$H40=""),"",VLOOKUP($G40,'HR Lists'!$D$9:$E$13,2)*VLOOKUP($H40,'HR Lists'!$G$9:$H$13,2))</f>
        <v>48</v>
      </c>
      <c r="J40" s="11" t="s">
        <v>28</v>
      </c>
      <c r="K40" s="5" t="s">
        <v>31</v>
      </c>
      <c r="L40" s="11"/>
      <c r="M40" s="2"/>
      <c r="N40" s="11" t="s">
        <v>32</v>
      </c>
      <c r="O40" s="11" t="s">
        <v>32</v>
      </c>
      <c r="P40" s="10">
        <f>IF(OR($N40="",$O40=""),"",VLOOKUP($N40,'HR Lists'!$D$9:$E$13,2)*VLOOKUP($O40,'HR Lists'!$G$9:$H$13,2))</f>
        <v>4</v>
      </c>
      <c r="Q40" s="10">
        <f>IF(OR($I40="",$P40=""),"",$I40-$P40)</f>
        <v>44</v>
      </c>
    </row>
    <row r="41" spans="1:17" s="13" customFormat="1" ht="69" x14ac:dyDescent="0.3">
      <c r="A41" s="11">
        <v>38</v>
      </c>
      <c r="B41" s="11" t="s">
        <v>402</v>
      </c>
      <c r="C41" s="11" t="s">
        <v>23</v>
      </c>
      <c r="D41" s="26" t="s">
        <v>24</v>
      </c>
      <c r="E41" s="5" t="s">
        <v>385</v>
      </c>
      <c r="F41" s="5" t="s">
        <v>26</v>
      </c>
      <c r="G41" s="11" t="s">
        <v>29</v>
      </c>
      <c r="H41" s="11" t="s">
        <v>27</v>
      </c>
      <c r="I41" s="10">
        <f>IF(OR($G41="",$H41=""),"",VLOOKUP($G41,'HR Lists'!$D$9:$E$13,2)*VLOOKUP($H41,'HR Lists'!$G$9:$H$13,2))</f>
        <v>48</v>
      </c>
      <c r="J41" s="11" t="s">
        <v>28</v>
      </c>
      <c r="K41" s="5" t="s">
        <v>31</v>
      </c>
      <c r="L41" s="11"/>
      <c r="M41" s="2"/>
      <c r="N41" s="11" t="s">
        <v>32</v>
      </c>
      <c r="O41" s="11" t="s">
        <v>32</v>
      </c>
      <c r="P41" s="10">
        <f>IF(OR($N41="",$O41=""),"",VLOOKUP($N41,'HR Lists'!$D$9:$E$13,2)*VLOOKUP($O41,'HR Lists'!$G$9:$H$13,2))</f>
        <v>4</v>
      </c>
      <c r="Q41" s="10">
        <f>IF(OR($I41="",$P41=""),"",$I41-$P41)</f>
        <v>44</v>
      </c>
    </row>
    <row r="42" spans="1:17" s="13" customFormat="1" ht="41.4" x14ac:dyDescent="0.3">
      <c r="A42" s="11">
        <v>39</v>
      </c>
      <c r="B42" s="11" t="s">
        <v>402</v>
      </c>
      <c r="C42" s="11" t="s">
        <v>281</v>
      </c>
      <c r="D42" s="11" t="s">
        <v>267</v>
      </c>
      <c r="E42" s="5" t="s">
        <v>282</v>
      </c>
      <c r="F42" s="5" t="s">
        <v>283</v>
      </c>
      <c r="G42" s="11" t="s">
        <v>29</v>
      </c>
      <c r="H42" s="11" t="s">
        <v>27</v>
      </c>
      <c r="I42" s="10">
        <f>IF(OR($G42="",$H42=""),"",VLOOKUP($G42,'HR Lists'!$D$9:$E$13,2)*VLOOKUP($H42,'HR Lists'!$G$9:$H$13,2))</f>
        <v>48</v>
      </c>
      <c r="J42" s="11" t="s">
        <v>36</v>
      </c>
      <c r="K42" s="5" t="s">
        <v>284</v>
      </c>
      <c r="L42" s="11"/>
      <c r="M42" s="2"/>
      <c r="N42" s="11" t="s">
        <v>32</v>
      </c>
      <c r="O42" s="11" t="s">
        <v>32</v>
      </c>
      <c r="P42" s="10">
        <f>IF(OR($N42="",$O42=""),"",VLOOKUP($N42,'HR Lists'!$D$9:$E$13,2)*VLOOKUP($O42,'HR Lists'!$G$9:$H$13,2))</f>
        <v>4</v>
      </c>
      <c r="Q42" s="10">
        <f>IF(OR($I42="",$P42=""),"",$I42-$P42)</f>
        <v>44</v>
      </c>
    </row>
    <row r="43" spans="1:17" s="13" customFormat="1" ht="82.8" x14ac:dyDescent="0.3">
      <c r="A43" s="11">
        <v>40</v>
      </c>
      <c r="B43" s="11" t="s">
        <v>402</v>
      </c>
      <c r="C43" s="11" t="s">
        <v>280</v>
      </c>
      <c r="D43" s="11" t="s">
        <v>267</v>
      </c>
      <c r="E43" s="22" t="s">
        <v>377</v>
      </c>
      <c r="F43" s="22" t="s">
        <v>378</v>
      </c>
      <c r="G43" s="11" t="s">
        <v>29</v>
      </c>
      <c r="H43" s="11" t="s">
        <v>29</v>
      </c>
      <c r="I43" s="10">
        <f>IF(OR($G43="",$H43=""),"",VLOOKUP($G43,'HR Lists'!$D$9:$E$13,2)*VLOOKUP($H43,'HR Lists'!$G$9:$H$13,2))</f>
        <v>12</v>
      </c>
      <c r="J43" s="21" t="s">
        <v>380</v>
      </c>
      <c r="K43" s="22" t="s">
        <v>381</v>
      </c>
      <c r="L43" s="11"/>
      <c r="M43" s="2"/>
      <c r="N43" s="11" t="s">
        <v>32</v>
      </c>
      <c r="O43" s="11" t="s">
        <v>88</v>
      </c>
      <c r="P43" s="10">
        <f>IF(OR($N43="",$O43=""),"",VLOOKUP($N43,'HR Lists'!$D$9:$E$13,2)*VLOOKUP($O43,'HR Lists'!$G$9:$H$13,2))</f>
        <v>2</v>
      </c>
      <c r="Q43" s="10">
        <f>IF(OR($I43="",$P43=""),"",$I43-$P43)</f>
        <v>10</v>
      </c>
    </row>
    <row r="44" spans="1:17" s="13" customFormat="1" ht="124.2" x14ac:dyDescent="0.3">
      <c r="A44" s="11">
        <v>41</v>
      </c>
      <c r="B44" s="11" t="s">
        <v>402</v>
      </c>
      <c r="C44" s="11" t="s">
        <v>293</v>
      </c>
      <c r="D44" s="11" t="s">
        <v>267</v>
      </c>
      <c r="E44" s="5" t="s">
        <v>294</v>
      </c>
      <c r="F44" s="5" t="s">
        <v>295</v>
      </c>
      <c r="G44" s="11" t="s">
        <v>29</v>
      </c>
      <c r="H44" s="11" t="s">
        <v>27</v>
      </c>
      <c r="I44" s="10">
        <f>IF(OR($G44="",$H44=""),"",VLOOKUP($G44,'HR Lists'!$D$9:$E$13,2)*VLOOKUP($H44,'HR Lists'!$G$9:$H$13,2))</f>
        <v>48</v>
      </c>
      <c r="J44" s="11" t="s">
        <v>36</v>
      </c>
      <c r="K44" s="22" t="s">
        <v>384</v>
      </c>
      <c r="L44" s="11"/>
      <c r="M44" s="2"/>
      <c r="N44" s="11" t="s">
        <v>32</v>
      </c>
      <c r="O44" s="11" t="s">
        <v>32</v>
      </c>
      <c r="P44" s="10">
        <f>IF(OR($N44="",$O44=""),"",VLOOKUP($N44,'HR Lists'!$D$9:$E$13,2)*VLOOKUP($O44,'HR Lists'!$G$9:$H$13,2))</f>
        <v>4</v>
      </c>
      <c r="Q44" s="10">
        <f>IF(OR($I44="",$P44=""),"",$I44-$P44)</f>
        <v>44</v>
      </c>
    </row>
    <row r="45" spans="1:17" s="13" customFormat="1" ht="55.2" x14ac:dyDescent="0.3">
      <c r="A45" s="11">
        <v>42</v>
      </c>
      <c r="B45" s="11" t="s">
        <v>402</v>
      </c>
      <c r="C45" s="11" t="s">
        <v>58</v>
      </c>
      <c r="D45" s="11" t="s">
        <v>163</v>
      </c>
      <c r="E45" s="5" t="s">
        <v>170</v>
      </c>
      <c r="F45" s="5" t="s">
        <v>171</v>
      </c>
      <c r="G45" s="11" t="s">
        <v>29</v>
      </c>
      <c r="H45" s="11" t="s">
        <v>27</v>
      </c>
      <c r="I45" s="10">
        <f>IF(OR($G45="",$H45=""),"",VLOOKUP($G45,'HR Lists'!$D$9:$E$13,2)*VLOOKUP($H45,'HR Lists'!$G$9:$H$13,2))</f>
        <v>48</v>
      </c>
      <c r="J45" s="11" t="s">
        <v>172</v>
      </c>
      <c r="K45" s="5" t="s">
        <v>173</v>
      </c>
      <c r="L45" s="11"/>
      <c r="M45" s="2"/>
      <c r="N45" s="11" t="s">
        <v>32</v>
      </c>
      <c r="O45" s="11" t="s">
        <v>32</v>
      </c>
      <c r="P45" s="10">
        <f>IF(OR($N45="",$O45=""),"",VLOOKUP($N45,'HR Lists'!$D$9:$E$13,2)*VLOOKUP($O45,'HR Lists'!$G$9:$H$13,2))</f>
        <v>4</v>
      </c>
      <c r="Q45" s="10">
        <f>IF(OR($I45="",$P45=""),"",$I45-$P45)</f>
        <v>44</v>
      </c>
    </row>
    <row r="46" spans="1:17" s="13" customFormat="1" ht="55.2" x14ac:dyDescent="0.3">
      <c r="A46" s="11">
        <v>43</v>
      </c>
      <c r="B46" s="11" t="s">
        <v>402</v>
      </c>
      <c r="C46" s="11" t="s">
        <v>58</v>
      </c>
      <c r="D46" s="11" t="s">
        <v>263</v>
      </c>
      <c r="E46" s="5" t="s">
        <v>170</v>
      </c>
      <c r="F46" s="5" t="s">
        <v>171</v>
      </c>
      <c r="G46" s="11" t="s">
        <v>29</v>
      </c>
      <c r="H46" s="11" t="s">
        <v>27</v>
      </c>
      <c r="I46" s="10">
        <f>IF(OR($G46="",$H46=""),"",VLOOKUP($G46,'HR Lists'!$D$9:$E$13,2)*VLOOKUP($H46,'HR Lists'!$G$9:$H$13,2))</f>
        <v>48</v>
      </c>
      <c r="J46" s="11" t="s">
        <v>172</v>
      </c>
      <c r="K46" s="5" t="s">
        <v>173</v>
      </c>
      <c r="L46" s="11"/>
      <c r="M46" s="2"/>
      <c r="N46" s="11" t="s">
        <v>32</v>
      </c>
      <c r="O46" s="11" t="s">
        <v>32</v>
      </c>
      <c r="P46" s="10">
        <f>IF(OR($N46="",$O46=""),"",VLOOKUP($N46,'HR Lists'!$D$9:$E$13,2)*VLOOKUP($O46,'HR Lists'!$G$9:$H$13,2))</f>
        <v>4</v>
      </c>
      <c r="Q46" s="10">
        <f>IF(OR($I46="",$P46=""),"",$I46-$P46)</f>
        <v>44</v>
      </c>
    </row>
    <row r="47" spans="1:17" s="13" customFormat="1" ht="41.4" x14ac:dyDescent="0.3">
      <c r="A47" s="11">
        <v>44</v>
      </c>
      <c r="B47" s="11" t="s">
        <v>402</v>
      </c>
      <c r="C47" s="11" t="s">
        <v>97</v>
      </c>
      <c r="D47" s="11" t="s">
        <v>301</v>
      </c>
      <c r="E47" s="5" t="s">
        <v>305</v>
      </c>
      <c r="F47" s="5" t="s">
        <v>306</v>
      </c>
      <c r="G47" s="11" t="s">
        <v>29</v>
      </c>
      <c r="H47" s="11" t="s">
        <v>27</v>
      </c>
      <c r="I47" s="10">
        <f>IF(OR($G47="",$H47=""),"",VLOOKUP($G47,'HR Lists'!$D$9:$E$13,2)*VLOOKUP($H47,'HR Lists'!$G$9:$H$13,2))</f>
        <v>48</v>
      </c>
      <c r="J47" s="11" t="s">
        <v>36</v>
      </c>
      <c r="K47" s="5" t="s">
        <v>307</v>
      </c>
      <c r="L47" s="11"/>
      <c r="M47" s="2"/>
      <c r="N47" s="11" t="s">
        <v>32</v>
      </c>
      <c r="O47" s="11" t="s">
        <v>32</v>
      </c>
      <c r="P47" s="10">
        <f>IF(OR($N47="",$O47=""),"",VLOOKUP($N47,'HR Lists'!$D$9:$E$13,2)*VLOOKUP($O47,'HR Lists'!$G$9:$H$13,2))</f>
        <v>4</v>
      </c>
      <c r="Q47" s="10">
        <f>IF(OR($I47="",$P47=""),"",$I47-$P47)</f>
        <v>44</v>
      </c>
    </row>
    <row r="48" spans="1:17" s="13" customFormat="1" ht="27.6" x14ac:dyDescent="0.3">
      <c r="A48" s="11">
        <v>45</v>
      </c>
      <c r="B48" s="11" t="s">
        <v>402</v>
      </c>
      <c r="C48" s="11" t="s">
        <v>308</v>
      </c>
      <c r="D48" s="11" t="s">
        <v>301</v>
      </c>
      <c r="E48" s="5" t="s">
        <v>309</v>
      </c>
      <c r="F48" s="5" t="s">
        <v>310</v>
      </c>
      <c r="G48" s="11" t="s">
        <v>29</v>
      </c>
      <c r="H48" s="11" t="s">
        <v>27</v>
      </c>
      <c r="I48" s="10">
        <f>IF(OR($G48="",$H48=""),"",VLOOKUP($G48,'HR Lists'!$D$9:$E$13,2)*VLOOKUP($H48,'HR Lists'!$G$9:$H$13,2))</f>
        <v>48</v>
      </c>
      <c r="J48" s="11" t="s">
        <v>36</v>
      </c>
      <c r="K48" s="5" t="s">
        <v>311</v>
      </c>
      <c r="L48" s="11"/>
      <c r="M48" s="2"/>
      <c r="N48" s="11" t="s">
        <v>32</v>
      </c>
      <c r="O48" s="11" t="s">
        <v>32</v>
      </c>
      <c r="P48" s="10">
        <f>IF(OR($N48="",$O48=""),"",VLOOKUP($N48,'HR Lists'!$D$9:$E$13,2)*VLOOKUP($O48,'HR Lists'!$G$9:$H$13,2))</f>
        <v>4</v>
      </c>
      <c r="Q48" s="10">
        <f>IF(OR($I48="",$P48=""),"",$I48-$P48)</f>
        <v>44</v>
      </c>
    </row>
    <row r="49" spans="1:17" s="13" customFormat="1" ht="27.6" x14ac:dyDescent="0.3">
      <c r="A49" s="11">
        <v>46</v>
      </c>
      <c r="B49" s="11" t="s">
        <v>402</v>
      </c>
      <c r="C49" s="11" t="s">
        <v>58</v>
      </c>
      <c r="D49" s="11" t="s">
        <v>238</v>
      </c>
      <c r="E49" s="5" t="s">
        <v>239</v>
      </c>
      <c r="F49" s="5" t="s">
        <v>240</v>
      </c>
      <c r="G49" s="11" t="s">
        <v>29</v>
      </c>
      <c r="H49" s="11" t="s">
        <v>27</v>
      </c>
      <c r="I49" s="10">
        <f>IF(OR($G49="",$H49=""),"",VLOOKUP($G49,'HR Lists'!$D$9:$E$13,2)*VLOOKUP($H49,'HR Lists'!$G$9:$H$13,2))</f>
        <v>48</v>
      </c>
      <c r="J49" s="11" t="s">
        <v>74</v>
      </c>
      <c r="K49" s="5" t="s">
        <v>75</v>
      </c>
      <c r="L49" s="11"/>
      <c r="M49" s="2"/>
      <c r="N49" s="11" t="s">
        <v>32</v>
      </c>
      <c r="O49" s="11" t="s">
        <v>27</v>
      </c>
      <c r="P49" s="10">
        <f>IF(OR($N49="",$O49=""),"",VLOOKUP($N49,'HR Lists'!$D$9:$E$13,2)*VLOOKUP($O49,'HR Lists'!$G$9:$H$13,2))</f>
        <v>32</v>
      </c>
      <c r="Q49" s="10">
        <f>IF(OR($I49="",$P49=""),"",$I49-$P49)</f>
        <v>16</v>
      </c>
    </row>
    <row r="50" spans="1:17" s="13" customFormat="1" ht="41.4" x14ac:dyDescent="0.3">
      <c r="A50" s="11">
        <v>47</v>
      </c>
      <c r="B50" s="11" t="s">
        <v>402</v>
      </c>
      <c r="C50" s="11" t="s">
        <v>71</v>
      </c>
      <c r="D50" s="11" t="s">
        <v>106</v>
      </c>
      <c r="E50" s="5" t="s">
        <v>130</v>
      </c>
      <c r="F50" s="5" t="s">
        <v>131</v>
      </c>
      <c r="G50" s="11" t="s">
        <v>29</v>
      </c>
      <c r="H50" s="11" t="s">
        <v>35</v>
      </c>
      <c r="I50" s="10">
        <f>IF(OR($G50="",$H50=""),"",VLOOKUP($G50,'HR Lists'!$D$9:$E$13,2)*VLOOKUP($H50,'HR Lists'!$G$9:$H$13,2))</f>
        <v>24</v>
      </c>
      <c r="J50" s="11" t="s">
        <v>132</v>
      </c>
      <c r="K50" s="5" t="s">
        <v>133</v>
      </c>
      <c r="L50" s="11"/>
      <c r="M50" s="2"/>
      <c r="N50" s="11" t="s">
        <v>32</v>
      </c>
      <c r="O50" s="11" t="s">
        <v>32</v>
      </c>
      <c r="P50" s="10">
        <f>IF(OR($N50="",$O50=""),"",VLOOKUP($N50,'HR Lists'!$D$9:$E$13,2)*VLOOKUP($O50,'HR Lists'!$G$9:$H$13,2))</f>
        <v>4</v>
      </c>
      <c r="Q50" s="10">
        <f>IF(OR($I50="",$P50=""),"",$I50-$P50)</f>
        <v>20</v>
      </c>
    </row>
    <row r="51" spans="1:17" s="13" customFormat="1" ht="55.2" x14ac:dyDescent="0.3">
      <c r="A51" s="11">
        <v>48</v>
      </c>
      <c r="B51" s="11" t="s">
        <v>402</v>
      </c>
      <c r="C51" s="11" t="s">
        <v>227</v>
      </c>
      <c r="D51" s="11" t="s">
        <v>140</v>
      </c>
      <c r="E51" s="5" t="s">
        <v>235</v>
      </c>
      <c r="F51" s="5" t="s">
        <v>233</v>
      </c>
      <c r="G51" s="11" t="s">
        <v>29</v>
      </c>
      <c r="H51" s="11" t="s">
        <v>35</v>
      </c>
      <c r="I51" s="10">
        <f>IF(OR($G51="",$H51=""),"",VLOOKUP($G51,'HR Lists'!$D$9:$E$13,2)*VLOOKUP($H51,'HR Lists'!$G$9:$H$13,2))</f>
        <v>24</v>
      </c>
      <c r="J51" s="11" t="s">
        <v>236</v>
      </c>
      <c r="K51" s="5" t="s">
        <v>237</v>
      </c>
      <c r="L51" s="11"/>
      <c r="M51" s="2"/>
      <c r="N51" s="11" t="s">
        <v>32</v>
      </c>
      <c r="O51" s="11" t="s">
        <v>29</v>
      </c>
      <c r="P51" s="10">
        <f>IF(OR($N51="",$O51=""),"",VLOOKUP($N51,'HR Lists'!$D$9:$E$13,2)*VLOOKUP($O51,'HR Lists'!$G$9:$H$13,2))</f>
        <v>8</v>
      </c>
      <c r="Q51" s="10">
        <f>IF(OR($I51="",$P51=""),"",$I51-$P51)</f>
        <v>16</v>
      </c>
    </row>
    <row r="52" spans="1:17" s="13" customFormat="1" ht="138" x14ac:dyDescent="0.3">
      <c r="A52" s="11">
        <v>49</v>
      </c>
      <c r="B52" s="11" t="s">
        <v>402</v>
      </c>
      <c r="C52" s="11" t="s">
        <v>45</v>
      </c>
      <c r="D52" s="26" t="s">
        <v>38</v>
      </c>
      <c r="E52" s="5" t="s">
        <v>50</v>
      </c>
      <c r="F52" s="5" t="s">
        <v>51</v>
      </c>
      <c r="G52" s="11" t="s">
        <v>29</v>
      </c>
      <c r="H52" s="11" t="s">
        <v>35</v>
      </c>
      <c r="I52" s="10">
        <f>IF(OR($G52="",$H52=""),"",VLOOKUP($G52,'HR Lists'!$D$9:$E$13,2)*VLOOKUP($H52,'HR Lists'!$G$9:$H$13,2))</f>
        <v>24</v>
      </c>
      <c r="J52" s="11" t="s">
        <v>52</v>
      </c>
      <c r="K52" s="22" t="s">
        <v>392</v>
      </c>
      <c r="L52" s="11"/>
      <c r="M52" s="2"/>
      <c r="N52" s="11" t="s">
        <v>32</v>
      </c>
      <c r="O52" s="11" t="s">
        <v>29</v>
      </c>
      <c r="P52" s="10">
        <f>IF(OR($N52="",$O52=""),"",VLOOKUP($N52,'HR Lists'!$D$9:$E$13,2)*VLOOKUP($O52,'HR Lists'!$G$9:$H$13,2))</f>
        <v>8</v>
      </c>
      <c r="Q52" s="10">
        <f>IF(OR($I52="",$P52=""),"",$I52-$P52)</f>
        <v>16</v>
      </c>
    </row>
    <row r="53" spans="1:17" s="13" customFormat="1" ht="96.6" x14ac:dyDescent="0.3">
      <c r="A53" s="11">
        <v>50</v>
      </c>
      <c r="B53" s="11" t="s">
        <v>402</v>
      </c>
      <c r="C53" s="11" t="s">
        <v>63</v>
      </c>
      <c r="D53" s="26" t="s">
        <v>38</v>
      </c>
      <c r="E53" s="5" t="s">
        <v>64</v>
      </c>
      <c r="F53" s="5"/>
      <c r="G53" s="11" t="s">
        <v>29</v>
      </c>
      <c r="H53" s="11" t="s">
        <v>35</v>
      </c>
      <c r="I53" s="10">
        <f>IF(OR($G53="",$H53=""),"",VLOOKUP($G53,'HR Lists'!$D$9:$E$13,2)*VLOOKUP($H53,'HR Lists'!$G$9:$H$13,2))</f>
        <v>24</v>
      </c>
      <c r="J53" s="11" t="s">
        <v>61</v>
      </c>
      <c r="K53" s="5" t="s">
        <v>65</v>
      </c>
      <c r="L53" s="11"/>
      <c r="M53" s="2"/>
      <c r="N53" s="11" t="s">
        <v>32</v>
      </c>
      <c r="O53" s="11" t="s">
        <v>29</v>
      </c>
      <c r="P53" s="10">
        <f>IF(OR($N53="",$O53=""),"",VLOOKUP($N53,'HR Lists'!$D$9:$E$13,2)*VLOOKUP($O53,'HR Lists'!$G$9:$H$13,2))</f>
        <v>8</v>
      </c>
      <c r="Q53" s="10">
        <f>IF(OR($I53="",$P53=""),"",$I53-$P53)</f>
        <v>16</v>
      </c>
    </row>
    <row r="54" spans="1:17" s="13" customFormat="1" ht="41.4" x14ac:dyDescent="0.3">
      <c r="A54" s="11">
        <v>51</v>
      </c>
      <c r="B54" s="11" t="s">
        <v>402</v>
      </c>
      <c r="C54" s="11" t="s">
        <v>58</v>
      </c>
      <c r="D54" s="26" t="s">
        <v>38</v>
      </c>
      <c r="E54" s="5" t="s">
        <v>59</v>
      </c>
      <c r="F54" s="5" t="s">
        <v>60</v>
      </c>
      <c r="G54" s="11" t="s">
        <v>29</v>
      </c>
      <c r="H54" s="11" t="s">
        <v>35</v>
      </c>
      <c r="I54" s="10">
        <f>IF(OR($G54="",$H54=""),"",VLOOKUP($G54,'HR Lists'!$D$9:$E$13,2)*VLOOKUP($H54,'HR Lists'!$G$9:$H$13,2))</f>
        <v>24</v>
      </c>
      <c r="J54" s="11" t="s">
        <v>61</v>
      </c>
      <c r="K54" s="5" t="s">
        <v>62</v>
      </c>
      <c r="L54" s="11"/>
      <c r="M54" s="2"/>
      <c r="N54" s="11" t="s">
        <v>32</v>
      </c>
      <c r="O54" s="11" t="s">
        <v>29</v>
      </c>
      <c r="P54" s="10">
        <f>IF(OR($N54="",$O54=""),"",VLOOKUP($N54,'HR Lists'!$D$9:$E$13,2)*VLOOKUP($O54,'HR Lists'!$G$9:$H$13,2))</f>
        <v>8</v>
      </c>
      <c r="Q54" s="10">
        <f>IF(OR($I54="",$P54=""),"",$I54-$P54)</f>
        <v>16</v>
      </c>
    </row>
    <row r="55" spans="1:17" s="13" customFormat="1" ht="27.6" x14ac:dyDescent="0.3">
      <c r="A55" s="11">
        <v>52</v>
      </c>
      <c r="B55" s="11" t="s">
        <v>402</v>
      </c>
      <c r="C55" s="11" t="s">
        <v>53</v>
      </c>
      <c r="D55" s="26" t="s">
        <v>38</v>
      </c>
      <c r="E55" s="5" t="s">
        <v>54</v>
      </c>
      <c r="F55" s="5" t="s">
        <v>55</v>
      </c>
      <c r="G55" s="11" t="s">
        <v>29</v>
      </c>
      <c r="H55" s="11" t="s">
        <v>35</v>
      </c>
      <c r="I55" s="10">
        <f>IF(OR($G55="",$H55=""),"",VLOOKUP($G55,'HR Lists'!$D$9:$E$13,2)*VLOOKUP($H55,'HR Lists'!$G$9:$H$13,2))</f>
        <v>24</v>
      </c>
      <c r="J55" s="11" t="s">
        <v>56</v>
      </c>
      <c r="K55" s="5" t="s">
        <v>57</v>
      </c>
      <c r="L55" s="11"/>
      <c r="M55" s="2"/>
      <c r="N55" s="11" t="s">
        <v>32</v>
      </c>
      <c r="O55" s="11" t="s">
        <v>32</v>
      </c>
      <c r="P55" s="10">
        <f>IF(OR($N55="",$O55=""),"",VLOOKUP($N55,'HR Lists'!$D$9:$E$13,2)*VLOOKUP($O55,'HR Lists'!$G$9:$H$13,2))</f>
        <v>4</v>
      </c>
      <c r="Q55" s="10">
        <f>IF(OR($I55="",$P55=""),"",$I55-$P55)</f>
        <v>20</v>
      </c>
    </row>
    <row r="56" spans="1:17" s="13" customFormat="1" ht="41.4" x14ac:dyDescent="0.3">
      <c r="A56" s="11">
        <v>53</v>
      </c>
      <c r="B56" s="11" t="s">
        <v>402</v>
      </c>
      <c r="C56" s="11" t="s">
        <v>76</v>
      </c>
      <c r="D56" s="26" t="s">
        <v>38</v>
      </c>
      <c r="E56" s="5" t="s">
        <v>77</v>
      </c>
      <c r="F56" s="5" t="s">
        <v>78</v>
      </c>
      <c r="G56" s="11" t="s">
        <v>29</v>
      </c>
      <c r="H56" s="11" t="s">
        <v>35</v>
      </c>
      <c r="I56" s="10">
        <f>IF(OR($G56="",$H56=""),"",VLOOKUP($G56,'HR Lists'!$D$9:$E$13,2)*VLOOKUP($H56,'HR Lists'!$G$9:$H$13,2))</f>
        <v>24</v>
      </c>
      <c r="J56" s="11" t="s">
        <v>74</v>
      </c>
      <c r="K56" s="5" t="s">
        <v>79</v>
      </c>
      <c r="L56" s="11"/>
      <c r="M56" s="2"/>
      <c r="N56" s="11" t="s">
        <v>32</v>
      </c>
      <c r="O56" s="11" t="s">
        <v>35</v>
      </c>
      <c r="P56" s="10">
        <f>IF(OR($N56="",$O56=""),"",VLOOKUP($N56,'HR Lists'!$D$9:$E$13,2)*VLOOKUP($O56,'HR Lists'!$G$9:$H$13,2))</f>
        <v>16</v>
      </c>
      <c r="Q56" s="10">
        <f>IF(OR($I56="",$P56=""),"",$I56-$P56)</f>
        <v>8</v>
      </c>
    </row>
    <row r="57" spans="1:17" s="13" customFormat="1" ht="41.4" x14ac:dyDescent="0.3">
      <c r="A57" s="11">
        <v>54</v>
      </c>
      <c r="B57" s="11" t="s">
        <v>402</v>
      </c>
      <c r="C57" s="11" t="s">
        <v>22</v>
      </c>
      <c r="D57" s="26" t="s">
        <v>38</v>
      </c>
      <c r="E57" s="5" t="s">
        <v>42</v>
      </c>
      <c r="F57" s="5" t="s">
        <v>43</v>
      </c>
      <c r="G57" s="11" t="s">
        <v>35</v>
      </c>
      <c r="H57" s="11" t="s">
        <v>29</v>
      </c>
      <c r="I57" s="10">
        <f>IF(OR($G57="",$H57=""),"",VLOOKUP($G57,'HR Lists'!$D$9:$E$13,2)*VLOOKUP($H57,'HR Lists'!$G$9:$H$13,2))</f>
        <v>16</v>
      </c>
      <c r="J57" s="11" t="s">
        <v>44</v>
      </c>
      <c r="K57" s="22" t="s">
        <v>396</v>
      </c>
      <c r="L57" s="11"/>
      <c r="M57" s="2"/>
      <c r="N57" s="11"/>
      <c r="O57" s="11"/>
      <c r="P57" s="10" t="str">
        <f>IF(OR($N57="",$O57=""),"",VLOOKUP($N57,'HR Lists'!$D$9:$E$13,2)*VLOOKUP($O57,'HR Lists'!$G$9:$H$13,2))</f>
        <v/>
      </c>
      <c r="Q57" s="10" t="str">
        <f>IF(OR($I57="",$P57=""),"",$I57-$P57)</f>
        <v/>
      </c>
    </row>
    <row r="58" spans="1:17" s="13" customFormat="1" ht="41.4" x14ac:dyDescent="0.3">
      <c r="A58" s="11">
        <v>55</v>
      </c>
      <c r="B58" s="11" t="s">
        <v>402</v>
      </c>
      <c r="C58" s="11" t="s">
        <v>177</v>
      </c>
      <c r="D58" s="11" t="s">
        <v>163</v>
      </c>
      <c r="E58" s="5" t="s">
        <v>181</v>
      </c>
      <c r="F58" s="5" t="s">
        <v>182</v>
      </c>
      <c r="G58" s="11" t="s">
        <v>29</v>
      </c>
      <c r="H58" s="11" t="s">
        <v>35</v>
      </c>
      <c r="I58" s="10">
        <f>IF(OR($G58="",$H58=""),"",VLOOKUP($G58,'HR Lists'!$D$9:$E$13,2)*VLOOKUP($H58,'HR Lists'!$G$9:$H$13,2))</f>
        <v>24</v>
      </c>
      <c r="J58" s="11" t="s">
        <v>165</v>
      </c>
      <c r="K58" s="5" t="s">
        <v>183</v>
      </c>
      <c r="L58" s="11"/>
      <c r="M58" s="2"/>
      <c r="N58" s="11" t="s">
        <v>29</v>
      </c>
      <c r="O58" s="11" t="s">
        <v>32</v>
      </c>
      <c r="P58" s="10">
        <f>IF(OR($N58="",$O58=""),"",VLOOKUP($N58,'HR Lists'!$D$9:$E$13,2)*VLOOKUP($O58,'HR Lists'!$G$9:$H$13,2))</f>
        <v>6</v>
      </c>
      <c r="Q58" s="10">
        <f>IF(OR($I58="",$P58=""),"",$I58-$P58)</f>
        <v>18</v>
      </c>
    </row>
    <row r="59" spans="1:17" s="13" customFormat="1" ht="27.6" x14ac:dyDescent="0.3">
      <c r="A59" s="11">
        <v>56</v>
      </c>
      <c r="B59" s="11" t="s">
        <v>402</v>
      </c>
      <c r="C59" s="11" t="s">
        <v>58</v>
      </c>
      <c r="D59" s="11" t="s">
        <v>89</v>
      </c>
      <c r="E59" s="5" t="s">
        <v>92</v>
      </c>
      <c r="F59" s="5" t="s">
        <v>93</v>
      </c>
      <c r="G59" s="11" t="s">
        <v>35</v>
      </c>
      <c r="H59" s="11" t="s">
        <v>29</v>
      </c>
      <c r="I59" s="10">
        <f>IF(OR($G59="",$H59=""),"",VLOOKUP($G59,'HR Lists'!$D$9:$E$13,2)*VLOOKUP($H59,'HR Lists'!$G$9:$H$13,2))</f>
        <v>16</v>
      </c>
      <c r="J59" s="11" t="s">
        <v>36</v>
      </c>
      <c r="K59" s="5" t="s">
        <v>94</v>
      </c>
      <c r="L59" s="11"/>
      <c r="M59" s="2"/>
      <c r="N59" s="11" t="s">
        <v>32</v>
      </c>
      <c r="O59" s="11" t="s">
        <v>32</v>
      </c>
      <c r="P59" s="10">
        <f>IF(OR($N59="",$O59=""),"",VLOOKUP($N59,'HR Lists'!$D$9:$E$13,2)*VLOOKUP($O59,'HR Lists'!$G$9:$H$13,2))</f>
        <v>4</v>
      </c>
      <c r="Q59" s="10">
        <f>IF(OR($I59="",$P59=""),"",$I59-$P59)</f>
        <v>12</v>
      </c>
    </row>
    <row r="60" spans="1:17" ht="27.6" x14ac:dyDescent="0.25">
      <c r="A60" s="11">
        <v>57</v>
      </c>
      <c r="B60" s="11" t="s">
        <v>402</v>
      </c>
      <c r="C60" s="11" t="s">
        <v>58</v>
      </c>
      <c r="D60" s="11" t="s">
        <v>89</v>
      </c>
      <c r="E60" s="5" t="s">
        <v>95</v>
      </c>
      <c r="F60" s="5" t="s">
        <v>93</v>
      </c>
      <c r="G60" s="11" t="s">
        <v>35</v>
      </c>
      <c r="H60" s="11" t="s">
        <v>29</v>
      </c>
      <c r="I60" s="10">
        <f>IF(OR($G60="",$H60=""),"",VLOOKUP($G60,'HR Lists'!$D$9:$E$13,2)*VLOOKUP($H60,'HR Lists'!$G$9:$H$13,2))</f>
        <v>16</v>
      </c>
      <c r="J60" s="11" t="s">
        <v>36</v>
      </c>
      <c r="K60" s="5" t="s">
        <v>96</v>
      </c>
      <c r="L60" s="11"/>
      <c r="M60" s="2"/>
      <c r="N60" s="11" t="s">
        <v>32</v>
      </c>
      <c r="O60" s="11" t="s">
        <v>32</v>
      </c>
      <c r="P60" s="10">
        <f>IF(OR($N60="",$O60=""),"",VLOOKUP($N60,'HR Lists'!$D$9:$E$13,2)*VLOOKUP($O60,'HR Lists'!$G$9:$H$13,2))</f>
        <v>4</v>
      </c>
      <c r="Q60" s="10">
        <f>IF(OR($I60="",$P60=""),"",$I60-$P60)</f>
        <v>12</v>
      </c>
    </row>
    <row r="61" spans="1:17" ht="27.6" x14ac:dyDescent="0.25">
      <c r="A61" s="11">
        <v>58</v>
      </c>
      <c r="B61" s="11" t="s">
        <v>402</v>
      </c>
      <c r="C61" s="11" t="s">
        <v>58</v>
      </c>
      <c r="D61" s="11" t="s">
        <v>301</v>
      </c>
      <c r="E61" s="5" t="s">
        <v>302</v>
      </c>
      <c r="F61" s="5" t="s">
        <v>303</v>
      </c>
      <c r="G61" s="11" t="s">
        <v>29</v>
      </c>
      <c r="H61" s="11" t="s">
        <v>35</v>
      </c>
      <c r="I61" s="10">
        <f>IF(OR($G61="",$H61=""),"",VLOOKUP($G61,'HR Lists'!$D$9:$E$13,2)*VLOOKUP($H61,'HR Lists'!$G$9:$H$13,2))</f>
        <v>24</v>
      </c>
      <c r="J61" s="11" t="s">
        <v>36</v>
      </c>
      <c r="K61" s="5" t="s">
        <v>304</v>
      </c>
      <c r="L61" s="11"/>
      <c r="M61" s="2"/>
      <c r="N61" s="11" t="s">
        <v>32</v>
      </c>
      <c r="O61" s="11" t="s">
        <v>32</v>
      </c>
      <c r="P61" s="10">
        <f>IF(OR($N61="",$O61=""),"",VLOOKUP($N61,'HR Lists'!$D$9:$E$13,2)*VLOOKUP($O61,'HR Lists'!$G$9:$H$13,2))</f>
        <v>4</v>
      </c>
      <c r="Q61" s="10">
        <f>IF(OR($I61="",$P61=""),"",$I61-$P61)</f>
        <v>20</v>
      </c>
    </row>
    <row r="62" spans="1:17" ht="27.6" x14ac:dyDescent="0.25">
      <c r="A62" s="11">
        <v>59</v>
      </c>
      <c r="B62" s="11" t="s">
        <v>402</v>
      </c>
      <c r="C62" s="11" t="s">
        <v>71</v>
      </c>
      <c r="D62" s="11" t="s">
        <v>159</v>
      </c>
      <c r="E62" s="5" t="s">
        <v>160</v>
      </c>
      <c r="F62" s="5" t="s">
        <v>161</v>
      </c>
      <c r="G62" s="11" t="s">
        <v>35</v>
      </c>
      <c r="H62" s="11" t="s">
        <v>29</v>
      </c>
      <c r="I62" s="10">
        <f>IF(OR($G62="",$H62=""),"",VLOOKUP($G62,'HR Lists'!$D$9:$E$13,2)*VLOOKUP($H62,'HR Lists'!$G$9:$H$13,2))</f>
        <v>16</v>
      </c>
      <c r="J62" s="11" t="s">
        <v>44</v>
      </c>
      <c r="K62" s="5" t="s">
        <v>162</v>
      </c>
      <c r="L62" s="11"/>
      <c r="M62" s="2">
        <v>300000</v>
      </c>
      <c r="N62" s="11" t="s">
        <v>35</v>
      </c>
      <c r="O62" s="11" t="s">
        <v>32</v>
      </c>
      <c r="P62" s="10">
        <f>IF(OR($N62="",$O62=""),"",VLOOKUP($N62,'HR Lists'!$D$9:$E$13,2)*VLOOKUP($O62,'HR Lists'!$G$9:$H$13,2))</f>
        <v>8</v>
      </c>
      <c r="Q62" s="10">
        <f>IF(OR($I62="",$P62=""),"",$I62-$P62)</f>
        <v>8</v>
      </c>
    </row>
    <row r="63" spans="1:17" ht="27.6" x14ac:dyDescent="0.25">
      <c r="A63" s="11">
        <v>60</v>
      </c>
      <c r="B63" s="11" t="s">
        <v>402</v>
      </c>
      <c r="C63" s="11" t="s">
        <v>66</v>
      </c>
      <c r="D63" s="10" t="s">
        <v>253</v>
      </c>
      <c r="E63" s="5" t="s">
        <v>254</v>
      </c>
      <c r="F63" s="5" t="s">
        <v>255</v>
      </c>
      <c r="G63" s="11" t="s">
        <v>35</v>
      </c>
      <c r="H63" s="11" t="s">
        <v>29</v>
      </c>
      <c r="I63" s="10">
        <f>IF(OR($G63="",$H63=""),"",VLOOKUP($G63,'HR Lists'!$D$9:$E$13,2)*VLOOKUP($H63,'HR Lists'!$G$9:$H$13,2))</f>
        <v>16</v>
      </c>
      <c r="J63" s="11" t="s">
        <v>44</v>
      </c>
      <c r="K63" s="5" t="s">
        <v>256</v>
      </c>
      <c r="L63" s="11"/>
      <c r="M63" s="2">
        <v>200000</v>
      </c>
      <c r="N63" s="11" t="s">
        <v>35</v>
      </c>
      <c r="O63" s="11" t="s">
        <v>32</v>
      </c>
      <c r="P63" s="10">
        <f>IF(OR($N63="",$O63=""),"",VLOOKUP($N63,'HR Lists'!$D$9:$E$13,2)*VLOOKUP($O63,'HR Lists'!$G$9:$H$13,2))</f>
        <v>8</v>
      </c>
      <c r="Q63" s="10">
        <f>IF(OR($I63="",$P63=""),"",$I63-$P63)</f>
        <v>8</v>
      </c>
    </row>
    <row r="64" spans="1:17" ht="27.6" x14ac:dyDescent="0.25">
      <c r="A64" s="11">
        <v>61</v>
      </c>
      <c r="B64" s="11" t="s">
        <v>402</v>
      </c>
      <c r="C64" s="11" t="s">
        <v>71</v>
      </c>
      <c r="D64" s="10" t="s">
        <v>253</v>
      </c>
      <c r="E64" s="5" t="s">
        <v>260</v>
      </c>
      <c r="F64" s="5" t="s">
        <v>261</v>
      </c>
      <c r="G64" s="11" t="s">
        <v>29</v>
      </c>
      <c r="H64" s="11" t="s">
        <v>35</v>
      </c>
      <c r="I64" s="10">
        <f>IF(OR($G64="",$H64=""),"",VLOOKUP($G64,'HR Lists'!$D$9:$E$13,2)*VLOOKUP($H64,'HR Lists'!$G$9:$H$13,2))</f>
        <v>24</v>
      </c>
      <c r="J64" s="11" t="s">
        <v>44</v>
      </c>
      <c r="K64" s="5" t="s">
        <v>262</v>
      </c>
      <c r="L64" s="11"/>
      <c r="M64" s="2"/>
      <c r="N64" s="11" t="s">
        <v>29</v>
      </c>
      <c r="O64" s="11" t="s">
        <v>29</v>
      </c>
      <c r="P64" s="10">
        <f>IF(OR($N64="",$O64=""),"",VLOOKUP($N64,'HR Lists'!$D$9:$E$13,2)*VLOOKUP($O64,'HR Lists'!$G$9:$H$13,2))</f>
        <v>12</v>
      </c>
      <c r="Q64" s="10">
        <f>IF(OR($I64="",$P64=""),"",$I64-$P64)</f>
        <v>12</v>
      </c>
    </row>
    <row r="65" spans="1:17" ht="41.4" x14ac:dyDescent="0.25">
      <c r="A65" s="11">
        <v>62</v>
      </c>
      <c r="B65" s="11" t="s">
        <v>402</v>
      </c>
      <c r="C65" s="11" t="s">
        <v>227</v>
      </c>
      <c r="D65" s="11" t="s">
        <v>140</v>
      </c>
      <c r="E65" s="5" t="s">
        <v>228</v>
      </c>
      <c r="F65" s="5" t="s">
        <v>229</v>
      </c>
      <c r="G65" s="11" t="s">
        <v>32</v>
      </c>
      <c r="H65" s="11" t="s">
        <v>27</v>
      </c>
      <c r="I65" s="10">
        <f>IF(OR($G65="",$H65=""),"",VLOOKUP($G65,'HR Lists'!$D$9:$E$13,2)*VLOOKUP($H65,'HR Lists'!$G$9:$H$13,2))</f>
        <v>32</v>
      </c>
      <c r="J65" s="11" t="s">
        <v>230</v>
      </c>
      <c r="K65" s="5" t="s">
        <v>231</v>
      </c>
      <c r="L65" s="11"/>
      <c r="M65" s="2"/>
      <c r="N65" s="11" t="s">
        <v>32</v>
      </c>
      <c r="O65" s="11" t="s">
        <v>29</v>
      </c>
      <c r="P65" s="10">
        <f>IF(OR($N65="",$O65=""),"",VLOOKUP($N65,'HR Lists'!$D$9:$E$13,2)*VLOOKUP($O65,'HR Lists'!$G$9:$H$13,2))</f>
        <v>8</v>
      </c>
      <c r="Q65" s="10">
        <f>IF(OR($I65="",$P65=""),"",$I65-$P65)</f>
        <v>24</v>
      </c>
    </row>
    <row r="66" spans="1:17" ht="55.2" x14ac:dyDescent="0.25">
      <c r="A66" s="11">
        <v>63</v>
      </c>
      <c r="B66" s="11" t="s">
        <v>402</v>
      </c>
      <c r="C66" s="11" t="s">
        <v>227</v>
      </c>
      <c r="D66" s="11" t="s">
        <v>140</v>
      </c>
      <c r="E66" s="5" t="s">
        <v>232</v>
      </c>
      <c r="F66" s="5" t="s">
        <v>233</v>
      </c>
      <c r="G66" s="11" t="s">
        <v>32</v>
      </c>
      <c r="H66" s="11" t="s">
        <v>27</v>
      </c>
      <c r="I66" s="10">
        <f>IF(OR($G66="",$H66=""),"",VLOOKUP($G66,'HR Lists'!$D$9:$E$13,2)*VLOOKUP($H66,'HR Lists'!$G$9:$H$13,2))</f>
        <v>32</v>
      </c>
      <c r="J66" s="11" t="s">
        <v>123</v>
      </c>
      <c r="K66" s="5" t="s">
        <v>234</v>
      </c>
      <c r="L66" s="11"/>
      <c r="M66" s="2"/>
      <c r="N66" s="11" t="s">
        <v>32</v>
      </c>
      <c r="O66" s="11" t="s">
        <v>32</v>
      </c>
      <c r="P66" s="10">
        <f>IF(OR($N66="",$O66=""),"",VLOOKUP($N66,'HR Lists'!$D$9:$E$13,2)*VLOOKUP($O66,'HR Lists'!$G$9:$H$13,2))</f>
        <v>4</v>
      </c>
      <c r="Q66" s="10">
        <f>IF(OR($I66="",$P66=""),"",$I66-$P66)</f>
        <v>28</v>
      </c>
    </row>
    <row r="67" spans="1:17" ht="41.4" x14ac:dyDescent="0.25">
      <c r="A67" s="11">
        <v>64</v>
      </c>
      <c r="B67" s="11" t="s">
        <v>402</v>
      </c>
      <c r="C67" s="11" t="s">
        <v>66</v>
      </c>
      <c r="D67" s="26" t="s">
        <v>38</v>
      </c>
      <c r="E67" s="5" t="s">
        <v>67</v>
      </c>
      <c r="F67" s="5" t="s">
        <v>68</v>
      </c>
      <c r="G67" s="11" t="s">
        <v>32</v>
      </c>
      <c r="H67" s="11" t="s">
        <v>27</v>
      </c>
      <c r="I67" s="10">
        <f>IF(OR($G67="",$H67=""),"",VLOOKUP($G67,'HR Lists'!$D$9:$E$13,2)*VLOOKUP($H67,'HR Lists'!$G$9:$H$13,2))</f>
        <v>32</v>
      </c>
      <c r="J67" s="11" t="s">
        <v>69</v>
      </c>
      <c r="K67" s="5" t="s">
        <v>70</v>
      </c>
      <c r="L67" s="11"/>
      <c r="M67" s="2"/>
      <c r="N67" s="11" t="s">
        <v>32</v>
      </c>
      <c r="O67" s="11" t="s">
        <v>32</v>
      </c>
      <c r="P67" s="10">
        <f>IF(OR($N67="",$O67=""),"",VLOOKUP($N67,'HR Lists'!$D$9:$E$13,2)*VLOOKUP($O67,'HR Lists'!$G$9:$H$13,2))</f>
        <v>4</v>
      </c>
      <c r="Q67" s="10">
        <f>IF(OR($I67="",$P67=""),"",$I67-$P67)</f>
        <v>28</v>
      </c>
    </row>
    <row r="68" spans="1:17" ht="55.2" x14ac:dyDescent="0.25">
      <c r="A68" s="11">
        <v>65</v>
      </c>
      <c r="B68" s="11" t="s">
        <v>402</v>
      </c>
      <c r="C68" s="11" t="s">
        <v>275</v>
      </c>
      <c r="D68" s="11" t="s">
        <v>267</v>
      </c>
      <c r="E68" s="5" t="s">
        <v>276</v>
      </c>
      <c r="F68" s="5" t="s">
        <v>277</v>
      </c>
      <c r="G68" s="11" t="s">
        <v>32</v>
      </c>
      <c r="H68" s="11" t="s">
        <v>27</v>
      </c>
      <c r="I68" s="10">
        <f>IF(OR($G68="",$H68=""),"",VLOOKUP($G68,'HR Lists'!$D$9:$E$13,2)*VLOOKUP($H68,'HR Lists'!$G$9:$H$13,2))</f>
        <v>32</v>
      </c>
      <c r="J68" s="11" t="s">
        <v>278</v>
      </c>
      <c r="K68" s="5" t="s">
        <v>279</v>
      </c>
      <c r="L68" s="11"/>
      <c r="M68" s="2"/>
      <c r="N68" s="11" t="s">
        <v>32</v>
      </c>
      <c r="O68" s="11" t="s">
        <v>29</v>
      </c>
      <c r="P68" s="10">
        <f>IF(OR($N68="",$O68=""),"",VLOOKUP($N68,'HR Lists'!$D$9:$E$13,2)*VLOOKUP($O68,'HR Lists'!$G$9:$H$13,2))</f>
        <v>8</v>
      </c>
      <c r="Q68" s="10">
        <f>IF(OR($I68="",$P68=""),"",$I68-$P68)</f>
        <v>24</v>
      </c>
    </row>
    <row r="69" spans="1:17" ht="27.6" x14ac:dyDescent="0.25">
      <c r="A69" s="11">
        <v>66</v>
      </c>
      <c r="B69" s="11" t="s">
        <v>402</v>
      </c>
      <c r="C69" s="11" t="s">
        <v>22</v>
      </c>
      <c r="D69" s="11" t="s">
        <v>106</v>
      </c>
      <c r="E69" s="5" t="s">
        <v>107</v>
      </c>
      <c r="F69" s="5" t="s">
        <v>108</v>
      </c>
      <c r="G69" s="11" t="s">
        <v>29</v>
      </c>
      <c r="H69" s="11" t="s">
        <v>29</v>
      </c>
      <c r="I69" s="10">
        <f>IF(OR($G69="",$H69=""),"",VLOOKUP($G69,'HR Lists'!$D$9:$E$13,2)*VLOOKUP($H69,'HR Lists'!$G$9:$H$13,2))</f>
        <v>12</v>
      </c>
      <c r="J69" s="11" t="s">
        <v>109</v>
      </c>
      <c r="K69" s="5" t="s">
        <v>110</v>
      </c>
      <c r="L69" s="11"/>
      <c r="M69" s="2"/>
      <c r="N69" s="11" t="s">
        <v>32</v>
      </c>
      <c r="O69" s="11" t="s">
        <v>32</v>
      </c>
      <c r="P69" s="10">
        <f>IF(OR($N69="",$O69=""),"",VLOOKUP($N69,'HR Lists'!$D$9:$E$13,2)*VLOOKUP($O69,'HR Lists'!$G$9:$H$13,2))</f>
        <v>4</v>
      </c>
      <c r="Q69" s="10">
        <f>IF(OR($I69="",$P69=""),"",$I69-$P69)</f>
        <v>8</v>
      </c>
    </row>
    <row r="70" spans="1:17" ht="27.6" x14ac:dyDescent="0.25">
      <c r="A70" s="11">
        <v>67</v>
      </c>
      <c r="B70" s="11" t="s">
        <v>402</v>
      </c>
      <c r="C70" s="11" t="s">
        <v>223</v>
      </c>
      <c r="D70" s="11" t="s">
        <v>140</v>
      </c>
      <c r="E70" s="5" t="s">
        <v>224</v>
      </c>
      <c r="F70" s="5" t="s">
        <v>225</v>
      </c>
      <c r="G70" s="11" t="s">
        <v>29</v>
      </c>
      <c r="H70" s="11" t="s">
        <v>29</v>
      </c>
      <c r="I70" s="10">
        <f>IF(OR($G70="",$H70=""),"",VLOOKUP($G70,'HR Lists'!$D$9:$E$13,2)*VLOOKUP($H70,'HR Lists'!$G$9:$H$13,2))</f>
        <v>12</v>
      </c>
      <c r="J70" s="11"/>
      <c r="K70" s="5" t="s">
        <v>226</v>
      </c>
      <c r="L70" s="11"/>
      <c r="M70" s="2"/>
      <c r="N70" s="11" t="s">
        <v>32</v>
      </c>
      <c r="O70" s="11" t="s">
        <v>32</v>
      </c>
      <c r="P70" s="10">
        <f>IF(OR($N70="",$O70=""),"",VLOOKUP($N70,'HR Lists'!$D$9:$E$13,2)*VLOOKUP($O70,'HR Lists'!$G$9:$H$13,2))</f>
        <v>4</v>
      </c>
      <c r="Q70" s="10">
        <f>IF(OR($I70="",$P70=""),"",$I70-$P70)</f>
        <v>8</v>
      </c>
    </row>
    <row r="71" spans="1:17" ht="27.6" x14ac:dyDescent="0.25">
      <c r="A71" s="11">
        <v>68</v>
      </c>
      <c r="B71" s="11" t="s">
        <v>402</v>
      </c>
      <c r="C71" s="11" t="s">
        <v>140</v>
      </c>
      <c r="D71" s="11" t="s">
        <v>140</v>
      </c>
      <c r="E71" s="5" t="s">
        <v>209</v>
      </c>
      <c r="F71" s="5" t="s">
        <v>210</v>
      </c>
      <c r="G71" s="11" t="s">
        <v>29</v>
      </c>
      <c r="H71" s="11" t="s">
        <v>29</v>
      </c>
      <c r="I71" s="10">
        <f>IF(OR($G71="",$H71=""),"",VLOOKUP($G71,'HR Lists'!$D$9:$E$13,2)*VLOOKUP($H71,'HR Lists'!$G$9:$H$13,2))</f>
        <v>12</v>
      </c>
      <c r="J71" s="11"/>
      <c r="K71" s="5" t="s">
        <v>211</v>
      </c>
      <c r="L71" s="11"/>
      <c r="M71" s="2"/>
      <c r="N71" s="11" t="s">
        <v>32</v>
      </c>
      <c r="O71" s="11" t="s">
        <v>32</v>
      </c>
      <c r="P71" s="10">
        <f>IF(OR($N71="",$O71=""),"",VLOOKUP($N71,'HR Lists'!$D$9:$E$13,2)*VLOOKUP($O71,'HR Lists'!$G$9:$H$13,2))</f>
        <v>4</v>
      </c>
      <c r="Q71" s="10">
        <f>IF(OR($I71="",$P71=""),"",$I71-$P71)</f>
        <v>8</v>
      </c>
    </row>
    <row r="72" spans="1:17" ht="41.4" x14ac:dyDescent="0.25">
      <c r="A72" s="11">
        <v>69</v>
      </c>
      <c r="B72" s="11" t="s">
        <v>402</v>
      </c>
      <c r="C72" s="11" t="s">
        <v>285</v>
      </c>
      <c r="D72" s="11" t="s">
        <v>267</v>
      </c>
      <c r="E72" s="5" t="s">
        <v>286</v>
      </c>
      <c r="F72" s="5" t="s">
        <v>287</v>
      </c>
      <c r="G72" s="11" t="s">
        <v>29</v>
      </c>
      <c r="H72" s="11" t="s">
        <v>29</v>
      </c>
      <c r="I72" s="10">
        <f>IF(OR($G72="",$H72=""),"",VLOOKUP($G72,'HR Lists'!$D$9:$E$13,2)*VLOOKUP($H72,'HR Lists'!$G$9:$H$13,2))</f>
        <v>12</v>
      </c>
      <c r="J72" s="11" t="s">
        <v>36</v>
      </c>
      <c r="K72" s="5" t="s">
        <v>288</v>
      </c>
      <c r="L72" s="11"/>
      <c r="M72" s="2"/>
      <c r="N72" s="11" t="s">
        <v>32</v>
      </c>
      <c r="O72" s="11" t="s">
        <v>32</v>
      </c>
      <c r="P72" s="10">
        <f>IF(OR($N72="",$O72=""),"",VLOOKUP($N72,'HR Lists'!$D$9:$E$13,2)*VLOOKUP($O72,'HR Lists'!$G$9:$H$13,2))</f>
        <v>4</v>
      </c>
      <c r="Q72" s="10">
        <f>IF(OR($I72="",$P72=""),"",$I72-$P72)</f>
        <v>8</v>
      </c>
    </row>
    <row r="73" spans="1:17" ht="41.4" x14ac:dyDescent="0.25">
      <c r="A73" s="11">
        <v>70</v>
      </c>
      <c r="B73" s="11" t="s">
        <v>402</v>
      </c>
      <c r="C73" s="11" t="s">
        <v>140</v>
      </c>
      <c r="D73" s="11" t="s">
        <v>135</v>
      </c>
      <c r="E73" s="5" t="s">
        <v>141</v>
      </c>
      <c r="F73" s="5" t="s">
        <v>142</v>
      </c>
      <c r="G73" s="11" t="s">
        <v>29</v>
      </c>
      <c r="H73" s="11" t="s">
        <v>29</v>
      </c>
      <c r="I73" s="10">
        <f>IF(OR($G73="",$H73=""),"",VLOOKUP($G73,'HR Lists'!$D$9:$E$13,2)*VLOOKUP($H73,'HR Lists'!$G$9:$H$13,2))</f>
        <v>12</v>
      </c>
      <c r="J73" s="11" t="s">
        <v>143</v>
      </c>
      <c r="K73" s="5" t="s">
        <v>144</v>
      </c>
      <c r="L73" s="11"/>
      <c r="M73" s="2"/>
      <c r="N73" s="11" t="s">
        <v>32</v>
      </c>
      <c r="O73" s="11" t="s">
        <v>32</v>
      </c>
      <c r="P73" s="10">
        <f>IF(OR($N73="",$O73=""),"",VLOOKUP($N73,'HR Lists'!$D$9:$E$13,2)*VLOOKUP($O73,'HR Lists'!$G$9:$H$13,2))</f>
        <v>4</v>
      </c>
      <c r="Q73" s="10">
        <f>IF(OR($I73="",$P73=""),"",$I73-$P73)</f>
        <v>8</v>
      </c>
    </row>
    <row r="74" spans="1:17" ht="69" x14ac:dyDescent="0.25">
      <c r="A74" s="11">
        <v>71</v>
      </c>
      <c r="B74" s="11" t="s">
        <v>402</v>
      </c>
      <c r="C74" s="11" t="s">
        <v>184</v>
      </c>
      <c r="D74" s="11" t="s">
        <v>185</v>
      </c>
      <c r="E74" s="5" t="s">
        <v>186</v>
      </c>
      <c r="F74" s="5" t="s">
        <v>187</v>
      </c>
      <c r="G74" s="11" t="s">
        <v>29</v>
      </c>
      <c r="H74" s="11" t="s">
        <v>29</v>
      </c>
      <c r="I74" s="10">
        <f>IF(OR($G74="",$H74=""),"",VLOOKUP($G74,'HR Lists'!$D$9:$E$13,2)*VLOOKUP($H74,'HR Lists'!$G$9:$H$13,2))</f>
        <v>12</v>
      </c>
      <c r="J74" s="11" t="s">
        <v>188</v>
      </c>
      <c r="K74" s="5" t="s">
        <v>189</v>
      </c>
      <c r="L74" s="11"/>
      <c r="M74" s="2"/>
      <c r="N74" s="11" t="s">
        <v>32</v>
      </c>
      <c r="O74" s="11" t="s">
        <v>32</v>
      </c>
      <c r="P74" s="10">
        <f>IF(OR($N74="",$O74=""),"",VLOOKUP($N74,'HR Lists'!$D$9:$E$13,2)*VLOOKUP($O74,'HR Lists'!$G$9:$H$13,2))</f>
        <v>4</v>
      </c>
      <c r="Q74" s="10">
        <f>IF(OR($I74="",$P74=""),"",$I74-$P74)</f>
        <v>8</v>
      </c>
    </row>
    <row r="75" spans="1:17" ht="41.4" x14ac:dyDescent="0.25">
      <c r="A75" s="11">
        <v>72</v>
      </c>
      <c r="B75" s="11" t="s">
        <v>402</v>
      </c>
      <c r="C75" s="11" t="s">
        <v>58</v>
      </c>
      <c r="D75" s="11" t="s">
        <v>106</v>
      </c>
      <c r="E75" s="5" t="s">
        <v>111</v>
      </c>
      <c r="F75" s="5" t="s">
        <v>112</v>
      </c>
      <c r="G75" s="11" t="s">
        <v>32</v>
      </c>
      <c r="H75" s="11" t="s">
        <v>35</v>
      </c>
      <c r="I75" s="10">
        <f>IF(OR($G75="",$H75=""),"",VLOOKUP($G75,'HR Lists'!$D$9:$E$13,2)*VLOOKUP($H75,'HR Lists'!$G$9:$H$13,2))</f>
        <v>16</v>
      </c>
      <c r="J75" s="11" t="s">
        <v>113</v>
      </c>
      <c r="K75" s="5" t="s">
        <v>114</v>
      </c>
      <c r="L75" s="11"/>
      <c r="M75" s="2"/>
      <c r="N75" s="11" t="s">
        <v>32</v>
      </c>
      <c r="O75" s="11" t="s">
        <v>32</v>
      </c>
      <c r="P75" s="10">
        <f>IF(OR($N75="",$O75=""),"",VLOOKUP($N75,'HR Lists'!$D$9:$E$13,2)*VLOOKUP($O75,'HR Lists'!$G$9:$H$13,2))</f>
        <v>4</v>
      </c>
      <c r="Q75" s="10">
        <f>IF(OR($I75="",$P75=""),"",$I75-$P75)</f>
        <v>12</v>
      </c>
    </row>
    <row r="76" spans="1:17" ht="55.2" x14ac:dyDescent="0.25">
      <c r="A76" s="11">
        <v>73</v>
      </c>
      <c r="B76" s="11" t="s">
        <v>402</v>
      </c>
      <c r="C76" s="11" t="s">
        <v>85</v>
      </c>
      <c r="D76" s="26" t="s">
        <v>38</v>
      </c>
      <c r="E76" s="5" t="s">
        <v>86</v>
      </c>
      <c r="F76" s="5" t="s">
        <v>87</v>
      </c>
      <c r="G76" s="11" t="s">
        <v>32</v>
      </c>
      <c r="H76" s="11" t="s">
        <v>35</v>
      </c>
      <c r="I76" s="10">
        <f>IF(OR($G76="",$H76=""),"",VLOOKUP($G76,'HR Lists'!$D$9:$E$13,2)*VLOOKUP($H76,'HR Lists'!$G$9:$H$13,2))</f>
        <v>16</v>
      </c>
      <c r="J76" s="11" t="s">
        <v>56</v>
      </c>
      <c r="K76" s="5" t="s">
        <v>397</v>
      </c>
      <c r="L76" s="11"/>
      <c r="M76" s="2"/>
      <c r="N76" s="11" t="s">
        <v>88</v>
      </c>
      <c r="O76" s="11" t="s">
        <v>35</v>
      </c>
      <c r="P76" s="10">
        <f>IF(OR($N76="",$O76=""),"",VLOOKUP($N76,'HR Lists'!$D$9:$E$13,2)*VLOOKUP($O76,'HR Lists'!$G$9:$H$13,2))</f>
        <v>8</v>
      </c>
      <c r="Q76" s="10">
        <f>IF(OR($I76="",$P76=""),"",$I76-$P76)</f>
        <v>8</v>
      </c>
    </row>
    <row r="77" spans="1:17" ht="55.2" x14ac:dyDescent="0.25">
      <c r="A77" s="11">
        <v>74</v>
      </c>
      <c r="B77" s="11" t="s">
        <v>402</v>
      </c>
      <c r="C77" s="11" t="s">
        <v>80</v>
      </c>
      <c r="D77" s="26" t="s">
        <v>38</v>
      </c>
      <c r="E77" s="5" t="s">
        <v>81</v>
      </c>
      <c r="F77" s="5" t="s">
        <v>82</v>
      </c>
      <c r="G77" s="11" t="s">
        <v>32</v>
      </c>
      <c r="H77" s="11" t="s">
        <v>35</v>
      </c>
      <c r="I77" s="10">
        <f>IF(OR($G77="",$H77=""),"",VLOOKUP($G77,'HR Lists'!$D$9:$E$13,2)*VLOOKUP($H77,'HR Lists'!$G$9:$H$13,2))</f>
        <v>16</v>
      </c>
      <c r="J77" s="11" t="s">
        <v>83</v>
      </c>
      <c r="K77" s="5" t="s">
        <v>84</v>
      </c>
      <c r="L77" s="11"/>
      <c r="M77" s="2"/>
      <c r="N77" s="11" t="s">
        <v>32</v>
      </c>
      <c r="O77" s="11" t="s">
        <v>29</v>
      </c>
      <c r="P77" s="10">
        <f>IF(OR($N77="",$O77=""),"",VLOOKUP($N77,'HR Lists'!$D$9:$E$13,2)*VLOOKUP($O77,'HR Lists'!$G$9:$H$13,2))</f>
        <v>8</v>
      </c>
      <c r="Q77" s="10">
        <f>IF(OR($I77="",$P77=""),"",$I77-$P77)</f>
        <v>8</v>
      </c>
    </row>
    <row r="78" spans="1:17" ht="55.2" x14ac:dyDescent="0.25">
      <c r="A78" s="11">
        <v>75</v>
      </c>
      <c r="B78" s="11" t="s">
        <v>402</v>
      </c>
      <c r="C78" s="11" t="s">
        <v>289</v>
      </c>
      <c r="D78" s="11" t="s">
        <v>267</v>
      </c>
      <c r="E78" s="5" t="s">
        <v>290</v>
      </c>
      <c r="F78" s="5" t="s">
        <v>291</v>
      </c>
      <c r="G78" s="11" t="s">
        <v>32</v>
      </c>
      <c r="H78" s="11" t="s">
        <v>35</v>
      </c>
      <c r="I78" s="10">
        <f>IF(OR($G78="",$H78=""),"",VLOOKUP($G78,'HR Lists'!$D$9:$E$13,2)*VLOOKUP($H78,'HR Lists'!$G$9:$H$13,2))</f>
        <v>16</v>
      </c>
      <c r="J78" s="11" t="s">
        <v>36</v>
      </c>
      <c r="K78" s="5" t="s">
        <v>292</v>
      </c>
      <c r="L78" s="11"/>
      <c r="M78" s="2"/>
      <c r="N78" s="11" t="s">
        <v>32</v>
      </c>
      <c r="O78" s="11" t="s">
        <v>32</v>
      </c>
      <c r="P78" s="10">
        <f>IF(OR($N78="",$O78=""),"",VLOOKUP($N78,'HR Lists'!$D$9:$E$13,2)*VLOOKUP($O78,'HR Lists'!$G$9:$H$13,2))</f>
        <v>4</v>
      </c>
      <c r="Q78" s="10">
        <f>IF(OR($I78="",$P78=""),"",$I78-$P78)</f>
        <v>12</v>
      </c>
    </row>
    <row r="79" spans="1:17" ht="41.4" x14ac:dyDescent="0.25">
      <c r="A79" s="11">
        <v>76</v>
      </c>
      <c r="B79" s="11" t="s">
        <v>402</v>
      </c>
      <c r="C79" s="11" t="s">
        <v>271</v>
      </c>
      <c r="D79" s="11" t="s">
        <v>267</v>
      </c>
      <c r="E79" s="5" t="s">
        <v>272</v>
      </c>
      <c r="F79" s="5" t="s">
        <v>273</v>
      </c>
      <c r="G79" s="11" t="s">
        <v>29</v>
      </c>
      <c r="H79" s="11" t="s">
        <v>32</v>
      </c>
      <c r="I79" s="10">
        <f>IF(OR($G79="",$H79=""),"",VLOOKUP($G79,'HR Lists'!$D$9:$E$13,2)*VLOOKUP($H79,'HR Lists'!$G$9:$H$13,2))</f>
        <v>6</v>
      </c>
      <c r="J79" s="11" t="s">
        <v>143</v>
      </c>
      <c r="K79" s="5" t="s">
        <v>274</v>
      </c>
      <c r="L79" s="11"/>
      <c r="M79" s="2"/>
      <c r="N79" s="11" t="s">
        <v>32</v>
      </c>
      <c r="O79" s="11" t="s">
        <v>32</v>
      </c>
      <c r="P79" s="10">
        <f>IF(OR($N79="",$O79=""),"",VLOOKUP($N79,'HR Lists'!$D$9:$E$13,2)*VLOOKUP($O79,'HR Lists'!$G$9:$H$13,2))</f>
        <v>4</v>
      </c>
      <c r="Q79" s="10">
        <f>IF(OR($I79="",$P79=""),"",$I79-$P79)</f>
        <v>2</v>
      </c>
    </row>
    <row r="80" spans="1:17" ht="27.6" x14ac:dyDescent="0.25">
      <c r="A80" s="11">
        <v>77</v>
      </c>
      <c r="B80" s="11" t="s">
        <v>402</v>
      </c>
      <c r="C80" s="11" t="s">
        <v>140</v>
      </c>
      <c r="D80" s="11" t="s">
        <v>140</v>
      </c>
      <c r="E80" s="5" t="s">
        <v>212</v>
      </c>
      <c r="F80" s="5" t="s">
        <v>210</v>
      </c>
      <c r="G80" s="11" t="s">
        <v>32</v>
      </c>
      <c r="H80" s="11" t="s">
        <v>32</v>
      </c>
      <c r="I80" s="10">
        <f>IF(OR($G80="",$H80=""),"",VLOOKUP($G80,'HR Lists'!$D$9:$E$13,2)*VLOOKUP($H80,'HR Lists'!$G$9:$H$13,2))</f>
        <v>4</v>
      </c>
      <c r="J80" s="11"/>
      <c r="K80" s="5" t="s">
        <v>211</v>
      </c>
      <c r="L80" s="11"/>
      <c r="M80" s="2"/>
      <c r="N80" s="11" t="s">
        <v>32</v>
      </c>
      <c r="O80" s="11" t="s">
        <v>32</v>
      </c>
      <c r="P80" s="10">
        <f>IF(OR($N80="",$O80=""),"",VLOOKUP($N80,'HR Lists'!$D$9:$E$13,2)*VLOOKUP($O80,'HR Lists'!$G$9:$H$13,2))</f>
        <v>4</v>
      </c>
      <c r="Q80" s="10">
        <f>IF(OR($I80="",$P80=""),"",$I80-$P80)</f>
        <v>0</v>
      </c>
    </row>
    <row r="81" spans="1:17" ht="55.2" x14ac:dyDescent="0.25">
      <c r="A81" s="11">
        <v>100</v>
      </c>
      <c r="B81" s="11" t="s">
        <v>402</v>
      </c>
      <c r="C81" s="21" t="s">
        <v>58</v>
      </c>
      <c r="D81" s="21" t="s">
        <v>267</v>
      </c>
      <c r="E81" s="22" t="s">
        <v>312</v>
      </c>
      <c r="F81" s="22" t="s">
        <v>313</v>
      </c>
      <c r="G81" s="11" t="s">
        <v>29</v>
      </c>
      <c r="H81" s="11" t="s">
        <v>35</v>
      </c>
      <c r="I81" s="10">
        <f>IF(OR($G81="",$H81=""),"",VLOOKUP($G81,'HR Lists'!$D$9:$E$13,2)*VLOOKUP($H81,'HR Lists'!$G$9:$H$13,2))</f>
        <v>24</v>
      </c>
      <c r="J81" s="21" t="s">
        <v>123</v>
      </c>
      <c r="K81" s="22" t="s">
        <v>376</v>
      </c>
      <c r="L81" s="11"/>
      <c r="M81" s="2"/>
      <c r="N81" s="11" t="s">
        <v>32</v>
      </c>
      <c r="O81" s="11" t="s">
        <v>32</v>
      </c>
      <c r="P81" s="10">
        <f>IF(OR($N81="",$O81=""),"",VLOOKUP($N81,'HR Lists'!$D$9:$E$13,2)*VLOOKUP($O81,'HR Lists'!$G$9:$H$13,2))</f>
        <v>4</v>
      </c>
      <c r="Q81" s="10">
        <f>IF(OR($I81="",$P81=""),"",$I81-$P81)</f>
        <v>20</v>
      </c>
    </row>
    <row r="82" spans="1:17" ht="27.6" x14ac:dyDescent="0.25">
      <c r="A82" s="11">
        <v>101</v>
      </c>
      <c r="B82" s="11" t="s">
        <v>402</v>
      </c>
      <c r="C82" s="21" t="s">
        <v>314</v>
      </c>
      <c r="D82" s="21" t="s">
        <v>315</v>
      </c>
      <c r="E82" s="22" t="s">
        <v>316</v>
      </c>
      <c r="F82" s="22" t="s">
        <v>317</v>
      </c>
      <c r="G82" s="11" t="s">
        <v>32</v>
      </c>
      <c r="H82" s="11" t="s">
        <v>32</v>
      </c>
      <c r="I82" s="10">
        <f>IF(OR($G82="",$H82=""),"",VLOOKUP($G82,'HR Lists'!$D$9:$E$13,2)*VLOOKUP($H82,'HR Lists'!$G$9:$H$13,2))</f>
        <v>4</v>
      </c>
      <c r="J82" s="21" t="s">
        <v>123</v>
      </c>
      <c r="K82" s="22" t="s">
        <v>318</v>
      </c>
      <c r="L82" s="21" t="s">
        <v>319</v>
      </c>
      <c r="M82" s="2"/>
      <c r="N82" s="11" t="s">
        <v>88</v>
      </c>
      <c r="O82" s="11" t="s">
        <v>88</v>
      </c>
      <c r="P82" s="10">
        <f>IF(OR($N82="",$O82=""),"",VLOOKUP($N82,'HR Lists'!$D$9:$E$13,2)*VLOOKUP($O82,'HR Lists'!$G$9:$H$13,2))</f>
        <v>1</v>
      </c>
      <c r="Q82" s="10">
        <f>IF(OR($I82="",$P82=""),"",$I82-$P82)</f>
        <v>3</v>
      </c>
    </row>
    <row r="83" spans="1:17" ht="41.4" x14ac:dyDescent="0.25">
      <c r="A83" s="11">
        <v>102</v>
      </c>
      <c r="B83" s="11" t="s">
        <v>402</v>
      </c>
      <c r="C83" s="21" t="s">
        <v>314</v>
      </c>
      <c r="D83" s="21" t="s">
        <v>315</v>
      </c>
      <c r="E83" s="22" t="s">
        <v>320</v>
      </c>
      <c r="F83" s="22" t="s">
        <v>321</v>
      </c>
      <c r="G83" s="11" t="s">
        <v>32</v>
      </c>
      <c r="H83" s="11" t="s">
        <v>32</v>
      </c>
      <c r="I83" s="10">
        <f>IF(OR($G83="",$H83=""),"",VLOOKUP($G83,'HR Lists'!$D$9:$E$13,2)*VLOOKUP($H83,'HR Lists'!$G$9:$H$13,2))</f>
        <v>4</v>
      </c>
      <c r="J83" s="21" t="s">
        <v>140</v>
      </c>
      <c r="K83" s="22" t="s">
        <v>322</v>
      </c>
      <c r="L83" s="21" t="s">
        <v>323</v>
      </c>
      <c r="M83" s="2"/>
      <c r="N83" s="11" t="s">
        <v>32</v>
      </c>
      <c r="O83" s="11" t="s">
        <v>32</v>
      </c>
      <c r="P83" s="10">
        <f>IF(OR($N83="",$O83=""),"",VLOOKUP($N83,'HR Lists'!$D$9:$E$13,2)*VLOOKUP($O83,'HR Lists'!$G$9:$H$13,2))</f>
        <v>4</v>
      </c>
      <c r="Q83" s="10">
        <f>IF(OR($I83="",$P83=""),"",$I83-$P83)</f>
        <v>0</v>
      </c>
    </row>
    <row r="84" spans="1:17" ht="27.6" x14ac:dyDescent="0.25">
      <c r="A84" s="11">
        <v>103</v>
      </c>
      <c r="B84" s="11" t="s">
        <v>402</v>
      </c>
      <c r="C84" s="25" t="s">
        <v>324</v>
      </c>
      <c r="D84" s="23" t="s">
        <v>253</v>
      </c>
      <c r="E84" s="22" t="s">
        <v>325</v>
      </c>
      <c r="F84" s="22" t="s">
        <v>326</v>
      </c>
      <c r="G84" s="11" t="s">
        <v>29</v>
      </c>
      <c r="H84" s="11" t="s">
        <v>32</v>
      </c>
      <c r="I84" s="10">
        <f>IF(OR($G84="",$H84=""),"",VLOOKUP($G84,'HR Lists'!$D$9:$E$13,2)*VLOOKUP($H84,'HR Lists'!$G$9:$H$13,2))</f>
        <v>6</v>
      </c>
      <c r="J84" s="21" t="s">
        <v>327</v>
      </c>
      <c r="K84" s="22" t="s">
        <v>328</v>
      </c>
      <c r="L84" s="21" t="s">
        <v>329</v>
      </c>
      <c r="M84" s="2"/>
      <c r="N84" s="11" t="s">
        <v>32</v>
      </c>
      <c r="O84" s="11" t="s">
        <v>88</v>
      </c>
      <c r="P84" s="10">
        <f>IF(OR($N84="",$O84=""),"",VLOOKUP($N84,'HR Lists'!$D$9:$E$13,2)*VLOOKUP($O84,'HR Lists'!$G$9:$H$13,2))</f>
        <v>2</v>
      </c>
      <c r="Q84" s="10">
        <f>IF(OR($I84="",$P84=""),"",$I84-$P84)</f>
        <v>4</v>
      </c>
    </row>
    <row r="85" spans="1:17" ht="55.2" x14ac:dyDescent="0.25">
      <c r="A85" s="11">
        <v>104</v>
      </c>
      <c r="B85" s="11" t="s">
        <v>402</v>
      </c>
      <c r="C85" s="21" t="s">
        <v>330</v>
      </c>
      <c r="D85" s="21" t="s">
        <v>315</v>
      </c>
      <c r="E85" s="22" t="s">
        <v>331</v>
      </c>
      <c r="F85" s="22" t="s">
        <v>332</v>
      </c>
      <c r="G85" s="11" t="s">
        <v>29</v>
      </c>
      <c r="H85" s="11" t="s">
        <v>32</v>
      </c>
      <c r="I85" s="10">
        <f>IF(OR($G85="",$H85=""),"",VLOOKUP($G85,'HR Lists'!$D$9:$E$13,2)*VLOOKUP($H85,'HR Lists'!$G$9:$H$13,2))</f>
        <v>6</v>
      </c>
      <c r="J85" s="21" t="s">
        <v>333</v>
      </c>
      <c r="K85" s="22" t="s">
        <v>334</v>
      </c>
      <c r="L85" s="21" t="s">
        <v>335</v>
      </c>
      <c r="M85" s="2"/>
      <c r="N85" s="11" t="s">
        <v>32</v>
      </c>
      <c r="O85" s="11" t="s">
        <v>32</v>
      </c>
      <c r="P85" s="10">
        <f>IF(OR($N85="",$O85=""),"",VLOOKUP($N85,'HR Lists'!$D$9:$E$13,2)*VLOOKUP($O85,'HR Lists'!$G$9:$H$13,2))</f>
        <v>4</v>
      </c>
      <c r="Q85" s="10">
        <f>IF(OR($I85="",$P85=""),"",$I85-$P85)</f>
        <v>2</v>
      </c>
    </row>
    <row r="86" spans="1:17" ht="69" x14ac:dyDescent="0.25">
      <c r="A86" s="11">
        <v>105</v>
      </c>
      <c r="B86" s="11" t="s">
        <v>402</v>
      </c>
      <c r="C86" s="21" t="s">
        <v>336</v>
      </c>
      <c r="D86" s="21" t="s">
        <v>106</v>
      </c>
      <c r="E86" s="22" t="s">
        <v>337</v>
      </c>
      <c r="F86" s="22" t="s">
        <v>338</v>
      </c>
      <c r="G86" s="11" t="s">
        <v>29</v>
      </c>
      <c r="H86" s="11" t="s">
        <v>29</v>
      </c>
      <c r="I86" s="10">
        <f>IF(OR($G86="",$H86=""),"",VLOOKUP($G86,'HR Lists'!$D$9:$E$13,2)*VLOOKUP($H86,'HR Lists'!$G$9:$H$13,2))</f>
        <v>12</v>
      </c>
      <c r="J86" s="21" t="s">
        <v>333</v>
      </c>
      <c r="K86" s="22" t="s">
        <v>339</v>
      </c>
      <c r="L86" s="21" t="s">
        <v>329</v>
      </c>
      <c r="M86" s="2"/>
      <c r="N86" s="11" t="s">
        <v>32</v>
      </c>
      <c r="O86" s="11" t="s">
        <v>32</v>
      </c>
      <c r="P86" s="10">
        <f>IF(OR($N86="",$O86=""),"",VLOOKUP($N86,'HR Lists'!$D$9:$E$13,2)*VLOOKUP($O86,'HR Lists'!$G$9:$H$13,2))</f>
        <v>4</v>
      </c>
      <c r="Q86" s="10">
        <f>IF(OR($I86="",$P86=""),"",$I86-$P86)</f>
        <v>8</v>
      </c>
    </row>
    <row r="87" spans="1:17" ht="41.4" x14ac:dyDescent="0.25">
      <c r="A87" s="11">
        <v>106</v>
      </c>
      <c r="B87" s="11" t="s">
        <v>402</v>
      </c>
      <c r="C87" s="24" t="s">
        <v>340</v>
      </c>
      <c r="D87" s="21" t="s">
        <v>106</v>
      </c>
      <c r="E87" s="22" t="s">
        <v>341</v>
      </c>
      <c r="F87" s="22" t="s">
        <v>342</v>
      </c>
      <c r="G87" s="11" t="s">
        <v>29</v>
      </c>
      <c r="H87" s="11" t="s">
        <v>35</v>
      </c>
      <c r="I87" s="10">
        <f>IF(OR($G87="",$H87=""),"",VLOOKUP($G87,'HR Lists'!$D$9:$E$13,2)*VLOOKUP($H87,'HR Lists'!$G$9:$H$13,2))</f>
        <v>24</v>
      </c>
      <c r="J87" s="21" t="s">
        <v>343</v>
      </c>
      <c r="K87" s="22" t="s">
        <v>344</v>
      </c>
      <c r="L87" s="21" t="s">
        <v>345</v>
      </c>
      <c r="M87" s="2"/>
      <c r="N87" s="11" t="s">
        <v>32</v>
      </c>
      <c r="O87" s="11" t="s">
        <v>32</v>
      </c>
      <c r="P87" s="10">
        <f>IF(OR($N87="",$O87=""),"",VLOOKUP($N87,'HR Lists'!$D$9:$E$13,2)*VLOOKUP($O87,'HR Lists'!$G$9:$H$13,2))</f>
        <v>4</v>
      </c>
      <c r="Q87" s="10">
        <f>IF(OR($I87="",$P87=""),"",$I87-$P87)</f>
        <v>20</v>
      </c>
    </row>
    <row r="88" spans="1:17" ht="41.4" x14ac:dyDescent="0.25">
      <c r="A88" s="11">
        <v>107</v>
      </c>
      <c r="B88" s="11" t="s">
        <v>402</v>
      </c>
      <c r="C88" s="21" t="s">
        <v>340</v>
      </c>
      <c r="D88" s="21" t="s">
        <v>38</v>
      </c>
      <c r="E88" s="22" t="s">
        <v>386</v>
      </c>
      <c r="F88" s="22" t="s">
        <v>387</v>
      </c>
      <c r="G88" s="11" t="s">
        <v>32</v>
      </c>
      <c r="H88" s="11" t="s">
        <v>29</v>
      </c>
      <c r="I88" s="10">
        <f>IF(OR($G88="",$H88=""),"",VLOOKUP($G88,'HR Lists'!$D$9:$E$13,2)*VLOOKUP($H88,'HR Lists'!$G$9:$H$13,2))</f>
        <v>8</v>
      </c>
      <c r="J88" s="21" t="s">
        <v>346</v>
      </c>
      <c r="K88" s="22" t="s">
        <v>388</v>
      </c>
      <c r="L88" s="21" t="s">
        <v>347</v>
      </c>
      <c r="M88" s="2"/>
      <c r="N88" s="11" t="s">
        <v>88</v>
      </c>
      <c r="O88" s="11" t="s">
        <v>88</v>
      </c>
      <c r="P88" s="10">
        <f>IF(OR($N88="",$O88=""),"",VLOOKUP($N88,'HR Lists'!$D$9:$E$13,2)*VLOOKUP($O88,'HR Lists'!$G$9:$H$13,2))</f>
        <v>1</v>
      </c>
      <c r="Q88" s="10">
        <f>IF(OR($I88="",$P88=""),"",$I88-$P88)</f>
        <v>7</v>
      </c>
    </row>
    <row r="89" spans="1:17" ht="41.4" x14ac:dyDescent="0.25">
      <c r="A89" s="11">
        <v>108</v>
      </c>
      <c r="B89" s="11" t="s">
        <v>402</v>
      </c>
      <c r="C89" s="21" t="s">
        <v>348</v>
      </c>
      <c r="D89" s="21" t="s">
        <v>349</v>
      </c>
      <c r="E89" s="22" t="s">
        <v>350</v>
      </c>
      <c r="F89" s="22" t="s">
        <v>375</v>
      </c>
      <c r="G89" s="11" t="s">
        <v>29</v>
      </c>
      <c r="H89" s="11" t="s">
        <v>35</v>
      </c>
      <c r="I89" s="10">
        <f>IF(OR($G89="",$H89=""),"",VLOOKUP($G89,'HR Lists'!$D$9:$E$13,2)*VLOOKUP($H89,'HR Lists'!$G$9:$H$13,2))</f>
        <v>24</v>
      </c>
      <c r="J89" s="21" t="s">
        <v>165</v>
      </c>
      <c r="K89" s="22" t="s">
        <v>351</v>
      </c>
      <c r="L89" s="21" t="s">
        <v>347</v>
      </c>
      <c r="M89" s="2"/>
      <c r="N89" s="11" t="s">
        <v>32</v>
      </c>
      <c r="O89" s="11" t="s">
        <v>29</v>
      </c>
      <c r="P89" s="10">
        <f>IF(OR($N89="",$O89=""),"",VLOOKUP($N89,'HR Lists'!$D$9:$E$13,2)*VLOOKUP($O89,'HR Lists'!$G$9:$H$13,2))</f>
        <v>8</v>
      </c>
      <c r="Q89" s="10">
        <f>IF(OR($I89="",$P89=""),"",$I89-$P89)</f>
        <v>16</v>
      </c>
    </row>
    <row r="90" spans="1:17" ht="69" x14ac:dyDescent="0.25">
      <c r="A90" s="11">
        <v>109</v>
      </c>
      <c r="B90" s="11" t="s">
        <v>402</v>
      </c>
      <c r="C90" s="21" t="s">
        <v>348</v>
      </c>
      <c r="D90" s="21" t="s">
        <v>315</v>
      </c>
      <c r="E90" s="22" t="s">
        <v>352</v>
      </c>
      <c r="F90" s="22" t="s">
        <v>353</v>
      </c>
      <c r="G90" s="11" t="s">
        <v>29</v>
      </c>
      <c r="H90" s="11" t="s">
        <v>35</v>
      </c>
      <c r="I90" s="10">
        <f>IF(OR($G90="",$H90=""),"",VLOOKUP($G90,'HR Lists'!$D$9:$E$13,2)*VLOOKUP($H90,'HR Lists'!$G$9:$H$13,2))</f>
        <v>24</v>
      </c>
      <c r="J90" s="21" t="s">
        <v>165</v>
      </c>
      <c r="K90" s="22" t="s">
        <v>354</v>
      </c>
      <c r="L90" s="21" t="s">
        <v>347</v>
      </c>
      <c r="M90" s="2"/>
      <c r="N90" s="11" t="s">
        <v>32</v>
      </c>
      <c r="O90" s="11" t="s">
        <v>29</v>
      </c>
      <c r="P90" s="10">
        <f>IF(OR($N90="",$O90=""),"",VLOOKUP($N90,'HR Lists'!$D$9:$E$13,2)*VLOOKUP($O90,'HR Lists'!$G$9:$H$13,2))</f>
        <v>8</v>
      </c>
      <c r="Q90" s="10">
        <f>IF(OR($I90="",$P90=""),"",$I90-$P90)</f>
        <v>16</v>
      </c>
    </row>
    <row r="91" spans="1:17" ht="55.2" x14ac:dyDescent="0.25">
      <c r="A91" s="11">
        <v>110</v>
      </c>
      <c r="B91" s="11" t="s">
        <v>402</v>
      </c>
      <c r="C91" s="21" t="s">
        <v>22</v>
      </c>
      <c r="D91" s="21" t="s">
        <v>22</v>
      </c>
      <c r="E91" s="22" t="s">
        <v>355</v>
      </c>
      <c r="F91" s="22" t="s">
        <v>356</v>
      </c>
      <c r="G91" s="11" t="s">
        <v>29</v>
      </c>
      <c r="H91" s="11" t="s">
        <v>29</v>
      </c>
      <c r="I91" s="10">
        <f>IF(OR($G91="",$H91=""),"",VLOOKUP($G91,'HR Lists'!$D$9:$E$13,2)*VLOOKUP($H91,'HR Lists'!$G$9:$H$13,2))</f>
        <v>12</v>
      </c>
      <c r="J91" s="21" t="s">
        <v>343</v>
      </c>
      <c r="K91" s="22" t="s">
        <v>398</v>
      </c>
      <c r="L91" s="21" t="s">
        <v>345</v>
      </c>
      <c r="M91" s="2"/>
      <c r="N91" s="11" t="s">
        <v>32</v>
      </c>
      <c r="O91" s="11" t="s">
        <v>29</v>
      </c>
      <c r="P91" s="10">
        <f>IF(OR($N91="",$O91=""),"",VLOOKUP($N91,'HR Lists'!$D$9:$E$13,2)*VLOOKUP($O91,'HR Lists'!$G$9:$H$13,2))</f>
        <v>8</v>
      </c>
      <c r="Q91" s="10">
        <f>IF(OR($I91="",$P91=""),"",$I91-$P91)</f>
        <v>4</v>
      </c>
    </row>
    <row r="92" spans="1:17" ht="41.4" x14ac:dyDescent="0.25">
      <c r="A92" s="11">
        <v>111</v>
      </c>
      <c r="B92" s="11" t="s">
        <v>402</v>
      </c>
      <c r="C92" s="21" t="s">
        <v>22</v>
      </c>
      <c r="D92" s="21" t="s">
        <v>22</v>
      </c>
      <c r="E92" s="22" t="s">
        <v>389</v>
      </c>
      <c r="F92" s="22" t="s">
        <v>357</v>
      </c>
      <c r="G92" s="11" t="s">
        <v>29</v>
      </c>
      <c r="H92" s="11" t="s">
        <v>29</v>
      </c>
      <c r="I92" s="10">
        <f>IF(OR($G92="",$H92=""),"",VLOOKUP($G92,'HR Lists'!$D$9:$E$13,2)*VLOOKUP($H92,'HR Lists'!$G$9:$H$13,2))</f>
        <v>12</v>
      </c>
      <c r="J92" s="21" t="s">
        <v>343</v>
      </c>
      <c r="K92" s="22" t="s">
        <v>399</v>
      </c>
      <c r="L92" s="21" t="s">
        <v>345</v>
      </c>
      <c r="M92" s="2"/>
      <c r="N92" s="11" t="s">
        <v>32</v>
      </c>
      <c r="O92" s="11" t="s">
        <v>29</v>
      </c>
      <c r="P92" s="10">
        <f>IF(OR($N92="",$O92=""),"",VLOOKUP($N92,'HR Lists'!$D$9:$E$13,2)*VLOOKUP($O92,'HR Lists'!$G$9:$H$13,2))</f>
        <v>8</v>
      </c>
      <c r="Q92" s="10">
        <f>IF(OR($I92="",$P92=""),"",$I92-$P92)</f>
        <v>4</v>
      </c>
    </row>
    <row r="93" spans="1:17" ht="41.4" x14ac:dyDescent="0.25">
      <c r="A93" s="11">
        <v>112</v>
      </c>
      <c r="B93" s="11" t="s">
        <v>402</v>
      </c>
      <c r="C93" s="21" t="s">
        <v>22</v>
      </c>
      <c r="D93" s="21" t="s">
        <v>22</v>
      </c>
      <c r="E93" s="22" t="s">
        <v>390</v>
      </c>
      <c r="F93" s="22" t="s">
        <v>391</v>
      </c>
      <c r="G93" s="11" t="s">
        <v>29</v>
      </c>
      <c r="H93" s="11" t="s">
        <v>29</v>
      </c>
      <c r="I93" s="10">
        <f>IF(OR($G93="",$H93=""),"",VLOOKUP($G93,'HR Lists'!$D$9:$E$13,2)*VLOOKUP($H93,'HR Lists'!$G$9:$H$13,2))</f>
        <v>12</v>
      </c>
      <c r="J93" s="21" t="s">
        <v>343</v>
      </c>
      <c r="K93" s="22" t="s">
        <v>400</v>
      </c>
      <c r="L93" s="21" t="s">
        <v>345</v>
      </c>
      <c r="M93" s="2"/>
      <c r="N93" s="11" t="s">
        <v>32</v>
      </c>
      <c r="O93" s="11" t="s">
        <v>29</v>
      </c>
      <c r="P93" s="10">
        <f>IF(OR($N93="",$O93=""),"",VLOOKUP($N93,'HR Lists'!$D$9:$E$13,2)*VLOOKUP($O93,'HR Lists'!$G$9:$H$13,2))</f>
        <v>8</v>
      </c>
      <c r="Q93" s="10">
        <f>IF(OR($I93="",$P93=""),"",$I93-$P93)</f>
        <v>4</v>
      </c>
    </row>
    <row r="94" spans="1:17" x14ac:dyDescent="0.25">
      <c r="A94" s="11"/>
      <c r="B94" s="11"/>
      <c r="C94" s="11"/>
      <c r="D94" s="11"/>
      <c r="E94" s="5"/>
      <c r="F94" s="5"/>
      <c r="G94" s="11"/>
      <c r="H94" s="11"/>
      <c r="I94" s="10" t="str">
        <f>IF(OR($G94="",$H94=""),"",VLOOKUP($G94,'HR Lists'!$D$9:$E$13,2)*VLOOKUP($H94,'HR Lists'!$G$9:$H$13,2))</f>
        <v/>
      </c>
      <c r="J94" s="11"/>
      <c r="K94" s="5"/>
      <c r="L94" s="11"/>
      <c r="M94" s="2"/>
      <c r="N94" s="11"/>
      <c r="O94" s="11"/>
      <c r="P94" s="10" t="str">
        <f>IF(OR($N94="",$O94=""),"",VLOOKUP($N94,'HR Lists'!$D$9:$E$13,2)*VLOOKUP($O94,'HR Lists'!$G$9:$H$13,2))</f>
        <v/>
      </c>
      <c r="Q94" s="10" t="str">
        <f>IF(OR($I94="",$P94=""),"",$I94-$P94)</f>
        <v/>
      </c>
    </row>
    <row r="95" spans="1:17" x14ac:dyDescent="0.25">
      <c r="A95" s="11"/>
      <c r="B95" s="11"/>
      <c r="C95" s="11"/>
      <c r="D95" s="3"/>
      <c r="E95" s="5"/>
      <c r="F95" s="5"/>
      <c r="G95" s="11"/>
      <c r="H95" s="11"/>
      <c r="I95" s="10" t="str">
        <f>IF(OR($G95="",$H95=""),"",VLOOKUP($G95,'HR Lists'!$D$9:$E$13,2)*VLOOKUP($H95,'HR Lists'!$G$9:$H$13,2))</f>
        <v/>
      </c>
      <c r="J95" s="11"/>
      <c r="K95" s="5"/>
      <c r="L95" s="11"/>
      <c r="M95" s="2"/>
      <c r="N95" s="11"/>
      <c r="O95" s="11"/>
      <c r="P95" s="10" t="str">
        <f>IF(OR($N95="",$O95=""),"",VLOOKUP($N95,'HR Lists'!$D$9:$E$13,2)*VLOOKUP($O95,'HR Lists'!$G$9:$H$13,2))</f>
        <v/>
      </c>
      <c r="Q95" s="10" t="str">
        <f>IF(OR($I95="",$P95=""),"",$I95-$P95)</f>
        <v/>
      </c>
    </row>
    <row r="96" spans="1:17" x14ac:dyDescent="0.25">
      <c r="A96" s="11"/>
      <c r="B96" s="11"/>
      <c r="C96" s="11"/>
      <c r="D96" s="3"/>
      <c r="E96" s="5"/>
      <c r="F96" s="5"/>
      <c r="G96" s="11"/>
      <c r="H96" s="11"/>
      <c r="I96" s="10" t="str">
        <f>IF(OR($G96="",$H96=""),"",VLOOKUP($G96,'HR Lists'!$D$9:$E$13,2)*VLOOKUP($H96,'HR Lists'!$G$9:$H$13,2))</f>
        <v/>
      </c>
      <c r="J96" s="11"/>
      <c r="K96" s="5"/>
      <c r="L96" s="11"/>
      <c r="M96" s="2"/>
      <c r="N96" s="11"/>
      <c r="O96" s="11"/>
      <c r="P96" s="10" t="str">
        <f>IF(OR($N96="",$O96=""),"",VLOOKUP($N96,'HR Lists'!$D$9:$E$13,2)*VLOOKUP($O96,'HR Lists'!$G$9:$H$13,2))</f>
        <v/>
      </c>
      <c r="Q96" s="10" t="str">
        <f>IF(OR($I96="",$P96=""),"",$I96-$P96)</f>
        <v/>
      </c>
    </row>
    <row r="97" spans="1:17" x14ac:dyDescent="0.25">
      <c r="A97" s="11"/>
      <c r="B97" s="11"/>
      <c r="C97" s="11"/>
      <c r="D97" s="3"/>
      <c r="E97" s="5"/>
      <c r="F97" s="5"/>
      <c r="G97" s="11"/>
      <c r="H97" s="11"/>
      <c r="I97" s="10" t="str">
        <f>IF(OR($G97="",$H97=""),"",VLOOKUP($G97,'HR Lists'!$D$9:$E$13,2)*VLOOKUP($H97,'HR Lists'!$G$9:$H$13,2))</f>
        <v/>
      </c>
      <c r="J97" s="11"/>
      <c r="K97" s="5"/>
      <c r="L97" s="11"/>
      <c r="M97" s="2"/>
      <c r="N97" s="11"/>
      <c r="O97" s="11"/>
      <c r="P97" s="10" t="str">
        <f>IF(OR($N97="",$O97=""),"",VLOOKUP($N97,'HR Lists'!$D$9:$E$13,2)*VLOOKUP($O97,'HR Lists'!$G$9:$H$13,2))</f>
        <v/>
      </c>
      <c r="Q97" s="10" t="str">
        <f>IF(OR($I97="",$P97=""),"",$I97-$P97)</f>
        <v/>
      </c>
    </row>
    <row r="98" spans="1:17" x14ac:dyDescent="0.25">
      <c r="A98" s="11"/>
      <c r="B98" s="11"/>
      <c r="C98" s="11"/>
      <c r="D98" s="3"/>
      <c r="E98" s="5"/>
      <c r="F98" s="5"/>
      <c r="G98" s="11"/>
      <c r="H98" s="11"/>
      <c r="I98" s="10" t="str">
        <f>IF(OR($G98="",$H98=""),"",VLOOKUP($G98,'HR Lists'!$D$9:$E$13,2)*VLOOKUP($H98,'HR Lists'!$G$9:$H$13,2))</f>
        <v/>
      </c>
      <c r="J98" s="11"/>
      <c r="K98" s="5"/>
      <c r="L98" s="11"/>
      <c r="M98" s="2"/>
      <c r="N98" s="11"/>
      <c r="O98" s="11"/>
      <c r="P98" s="10" t="str">
        <f>IF(OR($N98="",$O98=""),"",VLOOKUP($N98,'HR Lists'!$D$9:$E$13,2)*VLOOKUP($O98,'HR Lists'!$G$9:$H$13,2))</f>
        <v/>
      </c>
      <c r="Q98" s="10" t="str">
        <f>IF(OR($I98="",$P98=""),"",$I98-$P98)</f>
        <v/>
      </c>
    </row>
    <row r="99" spans="1:17" x14ac:dyDescent="0.25">
      <c r="A99" s="11"/>
      <c r="B99" s="11"/>
      <c r="C99" s="11"/>
      <c r="D99" s="3"/>
      <c r="E99" s="5"/>
      <c r="F99" s="5"/>
      <c r="G99" s="11"/>
      <c r="H99" s="11"/>
      <c r="I99" s="10" t="str">
        <f>IF(OR($G99="",$H99=""),"",VLOOKUP($G99,'HR Lists'!$D$9:$E$13,2)*VLOOKUP($H99,'HR Lists'!$G$9:$H$13,2))</f>
        <v/>
      </c>
      <c r="J99" s="11"/>
      <c r="K99" s="5"/>
      <c r="L99" s="11"/>
      <c r="M99" s="2"/>
      <c r="N99" s="11"/>
      <c r="O99" s="11"/>
      <c r="P99" s="10" t="str">
        <f>IF(OR($N99="",$O99=""),"",VLOOKUP($N99,'HR Lists'!$D$9:$E$13,2)*VLOOKUP($O99,'HR Lists'!$G$9:$H$13,2))</f>
        <v/>
      </c>
      <c r="Q99" s="10" t="str">
        <f>IF(OR($I99="",$P99=""),"",$I99-$P99)</f>
        <v/>
      </c>
    </row>
    <row r="100" spans="1:17" x14ac:dyDescent="0.25">
      <c r="A100" s="11"/>
      <c r="B100" s="11"/>
      <c r="C100" s="11"/>
      <c r="D100" s="11"/>
      <c r="E100" s="5"/>
      <c r="F100" s="5"/>
      <c r="G100" s="11"/>
      <c r="H100" s="11"/>
      <c r="I100" s="10" t="str">
        <f>IF(OR($G100="",$H100=""),"",VLOOKUP($G100,'HR Lists'!$D$9:$E$13,2)*VLOOKUP($H100,'HR Lists'!$G$9:$H$13,2))</f>
        <v/>
      </c>
      <c r="J100" s="11"/>
      <c r="K100" s="5"/>
      <c r="L100" s="11"/>
      <c r="M100" s="2"/>
      <c r="N100" s="11"/>
      <c r="O100" s="11"/>
      <c r="P100" s="10" t="str">
        <f>IF(OR($N100="",$O100=""),"",VLOOKUP($N100,'HR Lists'!$D$9:$E$13,2)*VLOOKUP($O100,'HR Lists'!$G$9:$H$13,2))</f>
        <v/>
      </c>
      <c r="Q100" s="10" t="str">
        <f>IF(OR($I100="",$P100=""),"",$I100-$P100)</f>
        <v/>
      </c>
    </row>
    <row r="101" spans="1:17" x14ac:dyDescent="0.25">
      <c r="A101" s="11"/>
      <c r="B101" s="11"/>
      <c r="C101" s="11"/>
      <c r="D101" s="11"/>
      <c r="E101" s="5"/>
      <c r="F101" s="5"/>
      <c r="G101" s="11"/>
      <c r="H101" s="11"/>
      <c r="I101" s="10" t="str">
        <f>IF(OR($G101="",$H101=""),"",VLOOKUP($G101,'HR Lists'!$D$9:$E$13,2)*VLOOKUP($H101,'HR Lists'!$G$9:$H$13,2))</f>
        <v/>
      </c>
      <c r="J101" s="11"/>
      <c r="K101" s="5"/>
      <c r="L101" s="11"/>
      <c r="M101" s="2"/>
      <c r="N101" s="11"/>
      <c r="O101" s="11"/>
      <c r="P101" s="10" t="str">
        <f>IF(OR($N101="",$O101=""),"",VLOOKUP($N101,'HR Lists'!$D$9:$E$13,2)*VLOOKUP($O101,'HR Lists'!$G$9:$H$13,2))</f>
        <v/>
      </c>
      <c r="Q101" s="10" t="str">
        <f>IF(OR($I101="",$P101=""),"",$I101-$P101)</f>
        <v/>
      </c>
    </row>
  </sheetData>
  <sheetProtection selectLockedCells="1"/>
  <autoFilter ref="A2:Q101" xr:uid="{00000000-0009-0000-0000-000000000000}">
    <filterColumn colId="9" showButton="0"/>
    <filterColumn colId="10" showButton="0"/>
    <filterColumn colId="11" showButton="0"/>
    <sortState xmlns:xlrd2="http://schemas.microsoft.com/office/spreadsheetml/2017/richdata2" ref="A6:Q101">
      <sortCondition ref="A2:A101"/>
    </sortState>
  </autoFilter>
  <mergeCells count="17">
    <mergeCell ref="Q2:Q3"/>
    <mergeCell ref="N1:P1"/>
    <mergeCell ref="E2:E3"/>
    <mergeCell ref="F2:F3"/>
    <mergeCell ref="G2:G3"/>
    <mergeCell ref="H2:H3"/>
    <mergeCell ref="I2:I3"/>
    <mergeCell ref="J2:M2"/>
    <mergeCell ref="N2:N3"/>
    <mergeCell ref="O2:O3"/>
    <mergeCell ref="P2:P3"/>
    <mergeCell ref="A1:A3"/>
    <mergeCell ref="B1:B3"/>
    <mergeCell ref="C1:C3"/>
    <mergeCell ref="D1:D3"/>
    <mergeCell ref="G1:I1"/>
    <mergeCell ref="J1:M1"/>
  </mergeCells>
  <conditionalFormatting sqref="I1:I1048576 P1:P1048576">
    <cfRule type="colorScale" priority="1">
      <colorScale>
        <cfvo type="num" val="1"/>
        <cfvo type="num" val="8"/>
        <cfvo type="num" val="80"/>
        <color rgb="FF00B050"/>
        <color rgb="FFFFFF00"/>
        <color rgb="FFFF0000"/>
      </colorScale>
    </cfRule>
  </conditionalFormatting>
  <pageMargins left="0.25" right="0.25" top="0.75" bottom="0.75" header="0.3" footer="0.3"/>
  <pageSetup paperSize="17" scale="68" fitToHeight="0" orientation="landscape" r:id="rId1"/>
  <headerFooter>
    <oddHeader>&amp;L&amp;"Arial,Bold"&amp;18SITES RESERVOIR PROJECT&amp;R&amp;"Arial,Bold"&amp;18RISK REGISTER</oddHeader>
    <oddFooter>&amp;L&amp;"Arial,Regular"Sites Reservoir&amp;C&amp;"Arial,Regular"PAGE &amp;P&amp;R&amp;"Arial,Regular"Draft &amp;D</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H  Very High (81% to 100%_x000a_H    High (61% to 80%)_x000a_M    Moderate (41% to 60%)_x000a_L     Low (21% to 40%)_x000a_VL   Very Low (0% to 20%)" xr:uid="{0D883AA0-E1C1-4E63-A3F1-D1AE4163CFF4}">
          <x14:formula1>
            <xm:f>'HR Lists'!$D$3:$D$7</xm:f>
          </x14:formula1>
          <xm:sqref>G4:H101 N4:O101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20"/>
  <sheetViews>
    <sheetView workbookViewId="0">
      <selection activeCell="E22" sqref="E22"/>
    </sheetView>
  </sheetViews>
  <sheetFormatPr defaultRowHeight="14.4" x14ac:dyDescent="0.3"/>
  <cols>
    <col min="13" max="13" width="16.21875" customWidth="1"/>
    <col min="14" max="15" width="8.77734375" customWidth="1"/>
  </cols>
  <sheetData>
    <row r="1" spans="2:21" x14ac:dyDescent="0.3">
      <c r="B1" s="9"/>
    </row>
    <row r="2" spans="2:21" x14ac:dyDescent="0.3">
      <c r="B2" t="s">
        <v>358</v>
      </c>
      <c r="D2" t="s">
        <v>15</v>
      </c>
      <c r="G2" t="s">
        <v>16</v>
      </c>
    </row>
    <row r="3" spans="2:21" x14ac:dyDescent="0.3">
      <c r="B3" t="s">
        <v>359</v>
      </c>
      <c r="D3" t="s">
        <v>27</v>
      </c>
      <c r="E3">
        <v>5</v>
      </c>
      <c r="G3" t="s">
        <v>27</v>
      </c>
      <c r="H3">
        <v>16</v>
      </c>
      <c r="M3" t="s">
        <v>360</v>
      </c>
      <c r="O3" t="s">
        <v>361</v>
      </c>
      <c r="P3" t="s">
        <v>362</v>
      </c>
    </row>
    <row r="4" spans="2:21" x14ac:dyDescent="0.3">
      <c r="B4" t="s">
        <v>363</v>
      </c>
      <c r="D4" t="s">
        <v>35</v>
      </c>
      <c r="E4">
        <v>4</v>
      </c>
      <c r="G4" t="s">
        <v>35</v>
      </c>
      <c r="H4">
        <v>8</v>
      </c>
      <c r="M4" t="s">
        <v>364</v>
      </c>
      <c r="N4" s="7" t="s">
        <v>27</v>
      </c>
      <c r="O4" s="7">
        <v>5</v>
      </c>
      <c r="P4" s="12">
        <f>$O4*P$9</f>
        <v>5</v>
      </c>
      <c r="Q4" s="12">
        <f t="shared" ref="Q4:T8" si="0">$O4*Q$9</f>
        <v>10</v>
      </c>
      <c r="R4" s="12">
        <f t="shared" si="0"/>
        <v>20</v>
      </c>
      <c r="S4" s="12">
        <f t="shared" si="0"/>
        <v>40</v>
      </c>
      <c r="T4" s="12">
        <f t="shared" si="0"/>
        <v>80</v>
      </c>
    </row>
    <row r="5" spans="2:21" x14ac:dyDescent="0.3">
      <c r="B5" t="s">
        <v>365</v>
      </c>
      <c r="D5" t="s">
        <v>29</v>
      </c>
      <c r="E5">
        <v>3</v>
      </c>
      <c r="G5" t="s">
        <v>29</v>
      </c>
      <c r="H5">
        <v>4</v>
      </c>
      <c r="M5" t="s">
        <v>366</v>
      </c>
      <c r="N5" s="7" t="s">
        <v>35</v>
      </c>
      <c r="O5" s="7">
        <v>4</v>
      </c>
      <c r="P5" s="12">
        <f t="shared" ref="P5:P8" si="1">$O5*P$9</f>
        <v>4</v>
      </c>
      <c r="Q5" s="12">
        <f t="shared" si="0"/>
        <v>8</v>
      </c>
      <c r="R5" s="12">
        <f t="shared" si="0"/>
        <v>16</v>
      </c>
      <c r="S5" s="12">
        <f t="shared" si="0"/>
        <v>32</v>
      </c>
      <c r="T5" s="12">
        <f t="shared" si="0"/>
        <v>64</v>
      </c>
    </row>
    <row r="6" spans="2:21" x14ac:dyDescent="0.3">
      <c r="B6" t="s">
        <v>359</v>
      </c>
      <c r="D6" t="s">
        <v>32</v>
      </c>
      <c r="E6">
        <v>2</v>
      </c>
      <c r="G6" t="s">
        <v>32</v>
      </c>
      <c r="H6">
        <v>2</v>
      </c>
      <c r="M6" t="s">
        <v>367</v>
      </c>
      <c r="N6" s="7" t="s">
        <v>29</v>
      </c>
      <c r="O6" s="7">
        <v>3</v>
      </c>
      <c r="P6" s="12">
        <f t="shared" si="1"/>
        <v>3</v>
      </c>
      <c r="Q6" s="12">
        <f t="shared" si="0"/>
        <v>6</v>
      </c>
      <c r="R6" s="12">
        <f t="shared" si="0"/>
        <v>12</v>
      </c>
      <c r="S6" s="12">
        <f t="shared" si="0"/>
        <v>24</v>
      </c>
      <c r="T6" s="12">
        <f t="shared" si="0"/>
        <v>48</v>
      </c>
    </row>
    <row r="7" spans="2:21" x14ac:dyDescent="0.3">
      <c r="D7" t="s">
        <v>88</v>
      </c>
      <c r="E7">
        <v>1</v>
      </c>
      <c r="G7" t="s">
        <v>88</v>
      </c>
      <c r="H7">
        <v>1</v>
      </c>
      <c r="M7" t="s">
        <v>368</v>
      </c>
      <c r="N7" s="7" t="s">
        <v>32</v>
      </c>
      <c r="O7" s="7">
        <v>2</v>
      </c>
      <c r="P7" s="12">
        <f t="shared" si="1"/>
        <v>2</v>
      </c>
      <c r="Q7" s="12">
        <f t="shared" si="0"/>
        <v>4</v>
      </c>
      <c r="R7" s="12">
        <f t="shared" si="0"/>
        <v>8</v>
      </c>
      <c r="S7" s="12">
        <f t="shared" si="0"/>
        <v>16</v>
      </c>
      <c r="T7" s="12">
        <f t="shared" si="0"/>
        <v>32</v>
      </c>
    </row>
    <row r="8" spans="2:21" x14ac:dyDescent="0.3">
      <c r="M8" t="s">
        <v>369</v>
      </c>
      <c r="N8" s="7" t="s">
        <v>88</v>
      </c>
      <c r="O8" s="7">
        <v>1</v>
      </c>
      <c r="P8" s="12">
        <f t="shared" si="1"/>
        <v>1</v>
      </c>
      <c r="Q8" s="12">
        <f t="shared" si="0"/>
        <v>2</v>
      </c>
      <c r="R8" s="12">
        <f t="shared" si="0"/>
        <v>4</v>
      </c>
      <c r="S8" s="12">
        <f t="shared" si="0"/>
        <v>8</v>
      </c>
      <c r="T8" s="12">
        <f t="shared" si="0"/>
        <v>16</v>
      </c>
      <c r="U8" s="8"/>
    </row>
    <row r="9" spans="2:21" x14ac:dyDescent="0.3">
      <c r="D9" t="s">
        <v>35</v>
      </c>
      <c r="E9">
        <v>4</v>
      </c>
      <c r="G9" t="s">
        <v>35</v>
      </c>
      <c r="H9">
        <v>8</v>
      </c>
      <c r="P9" s="7">
        <v>1</v>
      </c>
      <c r="Q9" s="7">
        <v>2</v>
      </c>
      <c r="R9" s="7">
        <v>4</v>
      </c>
      <c r="S9" s="7">
        <v>8</v>
      </c>
      <c r="T9" s="7">
        <v>16</v>
      </c>
    </row>
    <row r="10" spans="2:21" x14ac:dyDescent="0.3">
      <c r="D10" t="s">
        <v>32</v>
      </c>
      <c r="E10">
        <v>2</v>
      </c>
      <c r="G10" t="s">
        <v>32</v>
      </c>
      <c r="H10">
        <v>2</v>
      </c>
      <c r="O10" t="s">
        <v>370</v>
      </c>
      <c r="P10" s="7" t="s">
        <v>88</v>
      </c>
      <c r="Q10" s="7" t="s">
        <v>32</v>
      </c>
      <c r="R10" s="7" t="s">
        <v>29</v>
      </c>
      <c r="S10" s="7" t="s">
        <v>35</v>
      </c>
      <c r="T10" s="7" t="s">
        <v>27</v>
      </c>
    </row>
    <row r="11" spans="2:21" x14ac:dyDescent="0.3">
      <c r="D11" t="s">
        <v>29</v>
      </c>
      <c r="E11">
        <v>3</v>
      </c>
      <c r="G11" t="s">
        <v>29</v>
      </c>
      <c r="H11">
        <v>4</v>
      </c>
      <c r="P11" s="7" t="s">
        <v>371</v>
      </c>
      <c r="Q11" s="7" t="s">
        <v>372</v>
      </c>
      <c r="R11" s="7" t="s">
        <v>373</v>
      </c>
      <c r="S11" s="7" t="s">
        <v>365</v>
      </c>
      <c r="T11" s="7" t="s">
        <v>359</v>
      </c>
    </row>
    <row r="12" spans="2:21" x14ac:dyDescent="0.3">
      <c r="D12" t="s">
        <v>27</v>
      </c>
      <c r="E12">
        <v>5</v>
      </c>
      <c r="G12" t="s">
        <v>27</v>
      </c>
      <c r="H12">
        <v>16</v>
      </c>
    </row>
    <row r="13" spans="2:21" x14ac:dyDescent="0.3">
      <c r="D13" t="s">
        <v>88</v>
      </c>
      <c r="E13">
        <v>1</v>
      </c>
      <c r="G13" t="s">
        <v>88</v>
      </c>
      <c r="H13">
        <v>1</v>
      </c>
    </row>
    <row r="16" spans="2:21" x14ac:dyDescent="0.3">
      <c r="F16">
        <v>1</v>
      </c>
      <c r="G16">
        <v>1</v>
      </c>
    </row>
    <row r="17" spans="6:7" x14ac:dyDescent="0.3">
      <c r="F17">
        <v>2</v>
      </c>
      <c r="G17">
        <v>4</v>
      </c>
    </row>
    <row r="18" spans="6:7" x14ac:dyDescent="0.3">
      <c r="F18">
        <v>3</v>
      </c>
      <c r="G18">
        <v>9</v>
      </c>
    </row>
    <row r="19" spans="6:7" x14ac:dyDescent="0.3">
      <c r="F19">
        <v>4</v>
      </c>
      <c r="G19">
        <v>16</v>
      </c>
    </row>
    <row r="20" spans="6:7" x14ac:dyDescent="0.3">
      <c r="F20">
        <v>5</v>
      </c>
      <c r="G20">
        <v>25</v>
      </c>
    </row>
  </sheetData>
  <conditionalFormatting sqref="P4:T8">
    <cfRule type="colorScale" priority="1">
      <colorScale>
        <cfvo type="num" val="0"/>
        <cfvo type="num" val="8"/>
        <cfvo type="num" val="80"/>
        <color rgb="FF00B050"/>
        <color rgb="FFFFFF00"/>
        <color rgb="FFFF0000"/>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75A26-33E8-4A84-A719-ACE3565AC196}">
  <sheetPr>
    <pageSetUpPr fitToPage="1"/>
  </sheetPr>
  <dimension ref="A1:P107"/>
  <sheetViews>
    <sheetView zoomScale="69" zoomScaleNormal="69" zoomScalePageLayoutView="85" workbookViewId="0">
      <pane ySplit="3" topLeftCell="A4" activePane="bottomLeft" state="frozen"/>
      <selection pane="bottomLeft" activeCell="M89" sqref="M89"/>
    </sheetView>
  </sheetViews>
  <sheetFormatPr defaultColWidth="9.109375" defaultRowHeight="13.8" x14ac:dyDescent="0.25"/>
  <cols>
    <col min="1" max="1" width="20.77734375" style="14" customWidth="1"/>
    <col min="2" max="2" width="19.77734375" style="15" customWidth="1"/>
    <col min="3" max="3" width="19" style="1" customWidth="1"/>
    <col min="4" max="4" width="43.88671875" style="4" customWidth="1"/>
    <col min="5" max="5" width="46.77734375" style="4" customWidth="1"/>
    <col min="6" max="6" width="8.77734375" style="14" customWidth="1"/>
    <col min="7" max="7" width="8.5546875" style="14" customWidth="1"/>
    <col min="8" max="8" width="8.44140625" style="14" customWidth="1"/>
    <col min="9" max="9" width="15.21875" style="14" customWidth="1"/>
    <col min="10" max="10" width="69.44140625" style="16" customWidth="1"/>
    <col min="11" max="11" width="15.77734375" style="15" customWidth="1"/>
    <col min="12" max="12" width="15" style="17" customWidth="1"/>
    <col min="13" max="13" width="4.77734375" style="14" customWidth="1"/>
    <col min="14" max="14" width="4.88671875" style="14" customWidth="1"/>
    <col min="15" max="15" width="8.77734375" style="14" customWidth="1"/>
    <col min="16" max="16" width="13.21875" style="14" customWidth="1"/>
    <col min="17" max="16384" width="9.109375" style="14"/>
  </cols>
  <sheetData>
    <row r="1" spans="1:16" s="1" customFormat="1" ht="28.2" x14ac:dyDescent="0.3">
      <c r="A1" s="27" t="s">
        <v>0</v>
      </c>
      <c r="B1" s="27" t="s">
        <v>1</v>
      </c>
      <c r="C1" s="29" t="s">
        <v>2</v>
      </c>
      <c r="D1" s="18" t="s">
        <v>3</v>
      </c>
      <c r="E1" s="18" t="s">
        <v>4</v>
      </c>
      <c r="F1" s="33" t="s">
        <v>5</v>
      </c>
      <c r="G1" s="36"/>
      <c r="H1" s="37"/>
      <c r="I1" s="33" t="s">
        <v>6</v>
      </c>
      <c r="J1" s="36"/>
      <c r="K1" s="36"/>
      <c r="L1" s="37"/>
      <c r="M1" s="33" t="s">
        <v>7</v>
      </c>
      <c r="N1" s="34"/>
      <c r="O1" s="35"/>
      <c r="P1" s="18" t="s">
        <v>8</v>
      </c>
    </row>
    <row r="2" spans="1:16" s="1" customFormat="1" ht="24.6" customHeight="1" x14ac:dyDescent="0.3">
      <c r="A2" s="31"/>
      <c r="B2" s="31"/>
      <c r="C2" s="30"/>
      <c r="D2" s="38" t="s">
        <v>9</v>
      </c>
      <c r="E2" s="38" t="s">
        <v>10</v>
      </c>
      <c r="F2" s="27" t="s">
        <v>11</v>
      </c>
      <c r="G2" s="27" t="s">
        <v>12</v>
      </c>
      <c r="H2" s="27" t="s">
        <v>13</v>
      </c>
      <c r="I2" s="33" t="s">
        <v>14</v>
      </c>
      <c r="J2" s="36"/>
      <c r="K2" s="36"/>
      <c r="L2" s="37"/>
      <c r="M2" s="27" t="s">
        <v>15</v>
      </c>
      <c r="N2" s="27" t="s">
        <v>16</v>
      </c>
      <c r="O2" s="27" t="s">
        <v>17</v>
      </c>
      <c r="P2" s="27" t="s">
        <v>18</v>
      </c>
    </row>
    <row r="3" spans="1:16" s="1" customFormat="1" ht="155.4" customHeight="1" x14ac:dyDescent="0.25">
      <c r="A3" s="32"/>
      <c r="B3" s="32"/>
      <c r="C3" s="28"/>
      <c r="D3" s="39"/>
      <c r="E3" s="39"/>
      <c r="F3" s="28"/>
      <c r="G3" s="28"/>
      <c r="H3" s="28"/>
      <c r="I3" s="19" t="s">
        <v>19</v>
      </c>
      <c r="J3" s="18" t="s">
        <v>20</v>
      </c>
      <c r="K3" s="18" t="s">
        <v>21</v>
      </c>
      <c r="L3" s="20" t="s">
        <v>22</v>
      </c>
      <c r="M3" s="28"/>
      <c r="N3" s="28"/>
      <c r="O3" s="28"/>
      <c r="P3" s="28"/>
    </row>
    <row r="4" spans="1:16" s="13" customFormat="1" ht="69" x14ac:dyDescent="0.3">
      <c r="A4" s="66">
        <v>1</v>
      </c>
      <c r="B4" s="66" t="s">
        <v>140</v>
      </c>
      <c r="C4" s="66" t="s">
        <v>140</v>
      </c>
      <c r="D4" s="68" t="s">
        <v>190</v>
      </c>
      <c r="E4" s="68" t="s">
        <v>191</v>
      </c>
      <c r="F4" s="66" t="s">
        <v>27</v>
      </c>
      <c r="G4" s="66" t="s">
        <v>27</v>
      </c>
      <c r="H4" s="65">
        <f>IF(OR($F4="",$G4=""),"",VLOOKUP($F4,'HC Lists'!$D$9:$E$13,2)*VLOOKUP($G4,'HC Lists'!$G$9:$H$13,2))</f>
        <v>80</v>
      </c>
      <c r="I4" s="66" t="s">
        <v>192</v>
      </c>
      <c r="J4" s="68" t="s">
        <v>193</v>
      </c>
      <c r="K4" s="66"/>
      <c r="L4" s="67"/>
      <c r="M4" s="66" t="s">
        <v>29</v>
      </c>
      <c r="N4" s="66" t="s">
        <v>29</v>
      </c>
      <c r="O4" s="65">
        <f>IF(OR($M4="",$N4=""),"",VLOOKUP($M4,'HC Lists'!$D$9:$E$13,2)*VLOOKUP($N4,'HC Lists'!$G$9:$H$13,2))</f>
        <v>12</v>
      </c>
      <c r="P4" s="65">
        <f>IF(OR($H4="",$O4=""),"",$H4-$O4)</f>
        <v>68</v>
      </c>
    </row>
    <row r="5" spans="1:16" s="13" customFormat="1" ht="179.4" x14ac:dyDescent="0.3">
      <c r="A5" s="11">
        <v>2</v>
      </c>
      <c r="B5" s="11" t="s">
        <v>140</v>
      </c>
      <c r="C5" s="11" t="s">
        <v>140</v>
      </c>
      <c r="D5" s="5" t="s">
        <v>194</v>
      </c>
      <c r="E5" s="5" t="s">
        <v>195</v>
      </c>
      <c r="F5" s="11" t="s">
        <v>27</v>
      </c>
      <c r="G5" s="11" t="s">
        <v>27</v>
      </c>
      <c r="H5" s="10">
        <f>IF(OR($F5="",$G5=""),"",VLOOKUP($F5,'HC Lists'!$D$9:$E$13,2)*VLOOKUP($G5,'HC Lists'!$G$9:$H$13,2))</f>
        <v>80</v>
      </c>
      <c r="I5" s="11"/>
      <c r="J5" s="5" t="s">
        <v>196</v>
      </c>
      <c r="K5" s="11"/>
      <c r="L5" s="2"/>
      <c r="M5" s="11" t="s">
        <v>29</v>
      </c>
      <c r="N5" s="11" t="s">
        <v>29</v>
      </c>
      <c r="O5" s="10">
        <f>IF(OR($M5="",$N5=""),"",VLOOKUP($M5,'HC Lists'!$D$9:$E$13,2)*VLOOKUP($N5,'HC Lists'!$G$9:$H$13,2))</f>
        <v>12</v>
      </c>
      <c r="P5" s="10">
        <f>IF(OR($H5="",$O5=""),"",$H5-$O5)</f>
        <v>68</v>
      </c>
    </row>
    <row r="6" spans="1:16" s="13" customFormat="1" ht="124.2" x14ac:dyDescent="0.3">
      <c r="A6" s="11">
        <v>3</v>
      </c>
      <c r="B6" s="11" t="s">
        <v>140</v>
      </c>
      <c r="C6" s="11" t="s">
        <v>140</v>
      </c>
      <c r="D6" s="5" t="s">
        <v>197</v>
      </c>
      <c r="E6" s="5" t="s">
        <v>198</v>
      </c>
      <c r="F6" s="11" t="s">
        <v>27</v>
      </c>
      <c r="G6" s="11" t="s">
        <v>27</v>
      </c>
      <c r="H6" s="10">
        <f>IF(OR($F6="",$G6=""),"",VLOOKUP($F6,'HC Lists'!$D$9:$E$13,2)*VLOOKUP($G6,'HC Lists'!$G$9:$H$13,2))</f>
        <v>80</v>
      </c>
      <c r="I6" s="11" t="s">
        <v>199</v>
      </c>
      <c r="J6" s="5" t="s">
        <v>200</v>
      </c>
      <c r="K6" s="11"/>
      <c r="L6" s="2"/>
      <c r="M6" s="11" t="s">
        <v>29</v>
      </c>
      <c r="N6" s="11" t="s">
        <v>29</v>
      </c>
      <c r="O6" s="10">
        <f>IF(OR($M6="",$N6=""),"",VLOOKUP($M6,'HC Lists'!$D$9:$E$13,2)*VLOOKUP($N6,'HC Lists'!$G$9:$H$13,2))</f>
        <v>12</v>
      </c>
      <c r="P6" s="10">
        <f>IF(OR($H6="",$O6=""),"",$H6-$O6)</f>
        <v>68</v>
      </c>
    </row>
    <row r="7" spans="1:16" s="13" customFormat="1" ht="55.2" x14ac:dyDescent="0.3">
      <c r="A7" s="11">
        <v>4</v>
      </c>
      <c r="B7" s="11" t="s">
        <v>23</v>
      </c>
      <c r="C7" s="11" t="s">
        <v>24</v>
      </c>
      <c r="D7" s="5" t="s">
        <v>544</v>
      </c>
      <c r="E7" s="5" t="s">
        <v>26</v>
      </c>
      <c r="F7" s="11" t="s">
        <v>27</v>
      </c>
      <c r="G7" s="11" t="s">
        <v>27</v>
      </c>
      <c r="H7" s="10">
        <f>IF(OR($F7="",$G7=""),"",VLOOKUP($F7,'HC Lists'!$D$9:$E$13,2)*VLOOKUP($G7,'HC Lists'!$G$9:$H$13,2))</f>
        <v>80</v>
      </c>
      <c r="I7" s="11" t="s">
        <v>28</v>
      </c>
      <c r="J7" s="5" t="s">
        <v>543</v>
      </c>
      <c r="K7" s="11"/>
      <c r="L7" s="2"/>
      <c r="M7" s="11" t="s">
        <v>29</v>
      </c>
      <c r="N7" s="11" t="s">
        <v>29</v>
      </c>
      <c r="O7" s="10">
        <f>IF(OR($M7="",$N7=""),"",VLOOKUP($M7,'HC Lists'!$D$9:$E$13,2)*VLOOKUP($N7,'HC Lists'!$G$9:$H$13,2))</f>
        <v>12</v>
      </c>
      <c r="P7" s="10">
        <f>IF(OR($H7="",$O7=""),"",$H7-$O7)</f>
        <v>68</v>
      </c>
    </row>
    <row r="8" spans="1:16" s="13" customFormat="1" ht="41.4" x14ac:dyDescent="0.3">
      <c r="A8" s="60">
        <v>5</v>
      </c>
      <c r="B8" s="60" t="s">
        <v>246</v>
      </c>
      <c r="C8" s="60" t="s">
        <v>238</v>
      </c>
      <c r="D8" s="62" t="s">
        <v>247</v>
      </c>
      <c r="E8" s="62" t="s">
        <v>542</v>
      </c>
      <c r="F8" s="60" t="s">
        <v>27</v>
      </c>
      <c r="G8" s="60" t="s">
        <v>27</v>
      </c>
      <c r="H8" s="59">
        <f>IF(OR($F8="",$G8=""),"",VLOOKUP($F8,'HC Lists'!$D$9:$E$13,2)*VLOOKUP($G8,'HC Lists'!$G$9:$H$13,2))</f>
        <v>80</v>
      </c>
      <c r="I8" s="60" t="s">
        <v>36</v>
      </c>
      <c r="J8" s="62" t="s">
        <v>249</v>
      </c>
      <c r="K8" s="60"/>
      <c r="L8" s="61">
        <v>125000</v>
      </c>
      <c r="M8" s="60" t="s">
        <v>32</v>
      </c>
      <c r="N8" s="60" t="s">
        <v>32</v>
      </c>
      <c r="O8" s="59">
        <f>IF(OR($M8="",$N8=""),"",VLOOKUP($M8,'HC Lists'!$D$9:$E$13,2)*VLOOKUP($N8,'HC Lists'!$G$9:$H$13,2))</f>
        <v>4</v>
      </c>
      <c r="P8" s="59">
        <f>IF(OR($H8="",$O8=""),"",$H8-$O8)</f>
        <v>76</v>
      </c>
    </row>
    <row r="9" spans="1:16" s="54" customFormat="1" ht="27.6" x14ac:dyDescent="0.3">
      <c r="A9" s="11">
        <v>6</v>
      </c>
      <c r="B9" s="11"/>
      <c r="C9" s="11" t="s">
        <v>296</v>
      </c>
      <c r="D9" s="5" t="s">
        <v>297</v>
      </c>
      <c r="E9" s="5" t="s">
        <v>298</v>
      </c>
      <c r="F9" s="11" t="s">
        <v>27</v>
      </c>
      <c r="G9" s="11" t="s">
        <v>27</v>
      </c>
      <c r="H9" s="10">
        <f>IF(OR($F9="",$G9=""),"",VLOOKUP($F9,'HC Lists'!$D$9:$E$13,2)*VLOOKUP($G9,'HC Lists'!$G$9:$H$13,2))</f>
        <v>80</v>
      </c>
      <c r="I9" s="11" t="s">
        <v>299</v>
      </c>
      <c r="J9" s="5" t="s">
        <v>300</v>
      </c>
      <c r="K9" s="11"/>
      <c r="L9" s="2">
        <v>2000000</v>
      </c>
      <c r="M9" s="11" t="s">
        <v>35</v>
      </c>
      <c r="N9" s="11" t="s">
        <v>29</v>
      </c>
      <c r="O9" s="10">
        <f>IF(OR($M9="",$N9=""),"",VLOOKUP($M9,'HC Lists'!$D$9:$E$13,2)*VLOOKUP($N9,'HC Lists'!$G$9:$H$13,2))</f>
        <v>16</v>
      </c>
      <c r="P9" s="10">
        <f>IF(OR($H9="",$O9=""),"",$H9-$O9)</f>
        <v>64</v>
      </c>
    </row>
    <row r="10" spans="1:16" s="13" customFormat="1" ht="78" customHeight="1" x14ac:dyDescent="0.3">
      <c r="A10" s="11">
        <v>7</v>
      </c>
      <c r="B10" s="11" t="s">
        <v>125</v>
      </c>
      <c r="C10" s="11" t="s">
        <v>106</v>
      </c>
      <c r="D10" s="5" t="s">
        <v>126</v>
      </c>
      <c r="E10" s="5" t="s">
        <v>127</v>
      </c>
      <c r="F10" s="11" t="s">
        <v>35</v>
      </c>
      <c r="G10" s="11" t="s">
        <v>27</v>
      </c>
      <c r="H10" s="10">
        <f>IF(OR($F10="",$G10=""),"",VLOOKUP($F10,'HC Lists'!$D$9:$E$13,2)*VLOOKUP($G10,'HC Lists'!$G$9:$H$13,2))</f>
        <v>64</v>
      </c>
      <c r="I10" s="11" t="s">
        <v>128</v>
      </c>
      <c r="J10" s="5" t="s">
        <v>129</v>
      </c>
      <c r="K10" s="11"/>
      <c r="L10" s="2"/>
      <c r="M10" s="11" t="s">
        <v>32</v>
      </c>
      <c r="N10" s="11" t="s">
        <v>32</v>
      </c>
      <c r="O10" s="10">
        <f>IF(OR($M10="",$N10=""),"",VLOOKUP($M10,'HC Lists'!$D$9:$E$13,2)*VLOOKUP($N10,'HC Lists'!$G$9:$H$13,2))</f>
        <v>4</v>
      </c>
      <c r="P10" s="10">
        <f>IF(OR($H10="",$O10=""),"",$H10-$O10)</f>
        <v>60</v>
      </c>
    </row>
    <row r="11" spans="1:16" s="13" customFormat="1" ht="74.400000000000006" customHeight="1" x14ac:dyDescent="0.3">
      <c r="A11" s="11">
        <v>8</v>
      </c>
      <c r="B11" s="11" t="s">
        <v>115</v>
      </c>
      <c r="C11" s="11" t="s">
        <v>106</v>
      </c>
      <c r="D11" s="5" t="s">
        <v>116</v>
      </c>
      <c r="E11" s="5" t="s">
        <v>117</v>
      </c>
      <c r="F11" s="11" t="s">
        <v>35</v>
      </c>
      <c r="G11" s="11" t="s">
        <v>27</v>
      </c>
      <c r="H11" s="10">
        <f>IF(OR($F11="",$G11=""),"",VLOOKUP($F11,'HC Lists'!$D$9:$E$13,2)*VLOOKUP($G11,'HC Lists'!$G$9:$H$13,2))</f>
        <v>64</v>
      </c>
      <c r="I11" s="11" t="s">
        <v>118</v>
      </c>
      <c r="J11" s="5" t="s">
        <v>119</v>
      </c>
      <c r="K11" s="11"/>
      <c r="L11" s="2"/>
      <c r="M11" s="11" t="s">
        <v>29</v>
      </c>
      <c r="N11" s="11" t="s">
        <v>35</v>
      </c>
      <c r="O11" s="10">
        <f>IF(OR($M11="",$N11=""),"",VLOOKUP($M11,'HC Lists'!$D$9:$E$13,2)*VLOOKUP($N11,'HC Lists'!$G$9:$H$13,2))</f>
        <v>24</v>
      </c>
      <c r="P11" s="10">
        <f>IF(OR($H11="",$O11=""),"",$H11-$O11)</f>
        <v>40</v>
      </c>
    </row>
    <row r="12" spans="1:16" s="13" customFormat="1" ht="41.4" x14ac:dyDescent="0.3">
      <c r="A12" s="11">
        <v>9</v>
      </c>
      <c r="B12" s="11" t="s">
        <v>218</v>
      </c>
      <c r="C12" s="11" t="s">
        <v>140</v>
      </c>
      <c r="D12" s="6" t="s">
        <v>219</v>
      </c>
      <c r="E12" s="5" t="s">
        <v>220</v>
      </c>
      <c r="F12" s="11" t="s">
        <v>35</v>
      </c>
      <c r="G12" s="11" t="s">
        <v>27</v>
      </c>
      <c r="H12" s="10">
        <f>IF(OR($F12="",$G12=""),"",VLOOKUP($F12,'HC Lists'!$D$9:$E$13,2)*VLOOKUP($G12,'HC Lists'!$G$9:$H$13,2))</f>
        <v>64</v>
      </c>
      <c r="I12" s="11" t="s">
        <v>221</v>
      </c>
      <c r="J12" s="5" t="s">
        <v>222</v>
      </c>
      <c r="K12" s="11"/>
      <c r="L12" s="2"/>
      <c r="M12" s="11" t="s">
        <v>29</v>
      </c>
      <c r="N12" s="11" t="s">
        <v>32</v>
      </c>
      <c r="O12" s="10">
        <f>IF(OR($M12="",$N12=""),"",VLOOKUP($M12,'HC Lists'!$D$9:$E$13,2)*VLOOKUP($N12,'HC Lists'!$G$9:$H$13,2))</f>
        <v>6</v>
      </c>
      <c r="P12" s="10">
        <f>IF(OR($H12="",$O12=""),"",$H12-$O12)</f>
        <v>58</v>
      </c>
    </row>
    <row r="13" spans="1:16" s="13" customFormat="1" ht="27.6" x14ac:dyDescent="0.3">
      <c r="A13" s="11">
        <v>10</v>
      </c>
      <c r="B13" s="11" t="s">
        <v>58</v>
      </c>
      <c r="C13" s="11" t="s">
        <v>267</v>
      </c>
      <c r="D13" s="5" t="s">
        <v>268</v>
      </c>
      <c r="E13" s="5" t="s">
        <v>269</v>
      </c>
      <c r="F13" s="11" t="s">
        <v>35</v>
      </c>
      <c r="G13" s="11" t="s">
        <v>27</v>
      </c>
      <c r="H13" s="10">
        <f>IF(OR($F13="",$G13=""),"",VLOOKUP($F13,'HC Lists'!$D$9:$E$13,2)*VLOOKUP($G13,'HC Lists'!$G$9:$H$13,2))</f>
        <v>64</v>
      </c>
      <c r="I13" s="11" t="s">
        <v>36</v>
      </c>
      <c r="J13" s="5" t="s">
        <v>270</v>
      </c>
      <c r="K13" s="11"/>
      <c r="L13" s="2"/>
      <c r="M13" s="11" t="s">
        <v>32</v>
      </c>
      <c r="N13" s="11" t="s">
        <v>32</v>
      </c>
      <c r="O13" s="10">
        <f>IF(OR($M13="",$N13=""),"",VLOOKUP($M13,'HC Lists'!$D$9:$E$13,2)*VLOOKUP($N13,'HC Lists'!$G$9:$H$13,2))</f>
        <v>4</v>
      </c>
      <c r="P13" s="10">
        <f>IF(OR($H13="",$O13=""),"",$H13-$O13)</f>
        <v>60</v>
      </c>
    </row>
    <row r="14" spans="1:16" s="13" customFormat="1" ht="41.4" x14ac:dyDescent="0.3">
      <c r="A14" s="60">
        <v>11</v>
      </c>
      <c r="B14" s="60" t="s">
        <v>177</v>
      </c>
      <c r="C14" s="60" t="s">
        <v>163</v>
      </c>
      <c r="D14" s="62" t="s">
        <v>178</v>
      </c>
      <c r="E14" s="62" t="s">
        <v>179</v>
      </c>
      <c r="F14" s="60" t="s">
        <v>35</v>
      </c>
      <c r="G14" s="60" t="s">
        <v>27</v>
      </c>
      <c r="H14" s="59">
        <f>IF(OR($F14="",$G14=""),"",VLOOKUP($F14,'HC Lists'!$D$9:$E$13,2)*VLOOKUP($G14,'HC Lists'!$G$9:$H$13,2))</f>
        <v>64</v>
      </c>
      <c r="I14" s="60" t="s">
        <v>165</v>
      </c>
      <c r="J14" s="62" t="s">
        <v>180</v>
      </c>
      <c r="K14" s="60"/>
      <c r="L14" s="61"/>
      <c r="M14" s="60" t="s">
        <v>32</v>
      </c>
      <c r="N14" s="60" t="s">
        <v>29</v>
      </c>
      <c r="O14" s="59">
        <f>IF(OR($M14="",$N14=""),"",VLOOKUP($M14,'HC Lists'!$D$9:$E$13,2)*VLOOKUP($N14,'HC Lists'!$G$9:$H$13,2))</f>
        <v>8</v>
      </c>
      <c r="P14" s="59">
        <f>IF(OR($H14="",$O14=""),"",$H14-$O14)</f>
        <v>56</v>
      </c>
    </row>
    <row r="15" spans="1:16" s="13" customFormat="1" ht="27.6" x14ac:dyDescent="0.3">
      <c r="A15" s="11">
        <v>12</v>
      </c>
      <c r="B15" s="11" t="s">
        <v>58</v>
      </c>
      <c r="C15" s="11" t="s">
        <v>163</v>
      </c>
      <c r="D15" s="5" t="s">
        <v>164</v>
      </c>
      <c r="E15" s="5"/>
      <c r="F15" s="11" t="s">
        <v>35</v>
      </c>
      <c r="G15" s="11" t="s">
        <v>27</v>
      </c>
      <c r="H15" s="10">
        <f>IF(OR($F15="",$G15=""),"",VLOOKUP($F15,'HC Lists'!$D$9:$E$13,2)*VLOOKUP($G15,'HC Lists'!$G$9:$H$13,2))</f>
        <v>64</v>
      </c>
      <c r="I15" s="11" t="s">
        <v>165</v>
      </c>
      <c r="J15" s="5" t="s">
        <v>166</v>
      </c>
      <c r="K15" s="11"/>
      <c r="L15" s="2"/>
      <c r="M15" s="11" t="s">
        <v>29</v>
      </c>
      <c r="N15" s="11" t="s">
        <v>29</v>
      </c>
      <c r="O15" s="10">
        <f>IF(OR($M15="",$N15=""),"",VLOOKUP($M15,'HC Lists'!$D$9:$E$13,2)*VLOOKUP($N15,'HC Lists'!$G$9:$H$13,2))</f>
        <v>12</v>
      </c>
      <c r="P15" s="10">
        <f>IF(OR($H15="",$O15=""),"",$H15-$O15)</f>
        <v>52</v>
      </c>
    </row>
    <row r="16" spans="1:16" s="13" customFormat="1" ht="41.4" x14ac:dyDescent="0.3">
      <c r="A16" s="11">
        <v>13</v>
      </c>
      <c r="B16" s="11" t="s">
        <v>58</v>
      </c>
      <c r="C16" s="11" t="s">
        <v>163</v>
      </c>
      <c r="D16" s="5" t="s">
        <v>167</v>
      </c>
      <c r="E16" s="5" t="s">
        <v>168</v>
      </c>
      <c r="F16" s="11" t="s">
        <v>35</v>
      </c>
      <c r="G16" s="11" t="s">
        <v>27</v>
      </c>
      <c r="H16" s="10">
        <f>IF(OR($F16="",$G16=""),"",VLOOKUP($F16,'HC Lists'!$D$9:$E$13,2)*VLOOKUP($G16,'HC Lists'!$G$9:$H$13,2))</f>
        <v>64</v>
      </c>
      <c r="I16" s="11" t="s">
        <v>169</v>
      </c>
      <c r="J16" s="5" t="s">
        <v>541</v>
      </c>
      <c r="K16" s="11"/>
      <c r="L16" s="2"/>
      <c r="M16" s="11" t="s">
        <v>32</v>
      </c>
      <c r="N16" s="11" t="s">
        <v>32</v>
      </c>
      <c r="O16" s="10">
        <f>IF(OR($M16="",$N16=""),"",VLOOKUP($M16,'HC Lists'!$D$9:$E$13,2)*VLOOKUP($N16,'HC Lists'!$G$9:$H$13,2))</f>
        <v>4</v>
      </c>
      <c r="P16" s="10">
        <f>IF(OR($H16="",$O16=""),"",$H16-$O16)</f>
        <v>60</v>
      </c>
    </row>
    <row r="17" spans="1:16" s="13" customFormat="1" ht="27.6" x14ac:dyDescent="0.3">
      <c r="A17" s="11">
        <v>14</v>
      </c>
      <c r="B17" s="11" t="s">
        <v>58</v>
      </c>
      <c r="C17" s="11" t="s">
        <v>263</v>
      </c>
      <c r="D17" s="5" t="s">
        <v>164</v>
      </c>
      <c r="E17" s="5"/>
      <c r="F17" s="11" t="s">
        <v>35</v>
      </c>
      <c r="G17" s="11" t="s">
        <v>27</v>
      </c>
      <c r="H17" s="10">
        <f>IF(OR($F17="",$G17=""),"",VLOOKUP($F17,'HC Lists'!$D$9:$E$13,2)*VLOOKUP($G17,'HC Lists'!$G$9:$H$13,2))</f>
        <v>64</v>
      </c>
      <c r="I17" s="11" t="s">
        <v>165</v>
      </c>
      <c r="J17" s="5" t="s">
        <v>166</v>
      </c>
      <c r="K17" s="11"/>
      <c r="L17" s="2"/>
      <c r="M17" s="11" t="s">
        <v>29</v>
      </c>
      <c r="N17" s="11" t="s">
        <v>29</v>
      </c>
      <c r="O17" s="10">
        <f>IF(OR($M17="",$N17=""),"",VLOOKUP($M17,'HC Lists'!$D$9:$E$13,2)*VLOOKUP($N17,'HC Lists'!$G$9:$H$13,2))</f>
        <v>12</v>
      </c>
      <c r="P17" s="10">
        <f>IF(OR($H17="",$O17=""),"",$H17-$O17)</f>
        <v>52</v>
      </c>
    </row>
    <row r="18" spans="1:16" s="13" customFormat="1" ht="41.4" x14ac:dyDescent="0.3">
      <c r="A18" s="11">
        <v>15</v>
      </c>
      <c r="B18" s="11" t="s">
        <v>177</v>
      </c>
      <c r="C18" s="11" t="s">
        <v>263</v>
      </c>
      <c r="D18" s="5" t="s">
        <v>178</v>
      </c>
      <c r="E18" s="5" t="s">
        <v>179</v>
      </c>
      <c r="F18" s="11" t="s">
        <v>35</v>
      </c>
      <c r="G18" s="11" t="s">
        <v>27</v>
      </c>
      <c r="H18" s="10">
        <f>IF(OR($F18="",$G18=""),"",VLOOKUP($F18,'HC Lists'!$D$9:$E$13,2)*VLOOKUP($G18,'HC Lists'!$G$9:$H$13,2))</f>
        <v>64</v>
      </c>
      <c r="I18" s="11" t="s">
        <v>165</v>
      </c>
      <c r="J18" s="5" t="s">
        <v>180</v>
      </c>
      <c r="K18" s="11"/>
      <c r="L18" s="2"/>
      <c r="M18" s="11" t="s">
        <v>32</v>
      </c>
      <c r="N18" s="11" t="s">
        <v>29</v>
      </c>
      <c r="O18" s="10">
        <f>IF(OR($M18="",$N18=""),"",VLOOKUP($M18,'HC Lists'!$D$9:$E$13,2)*VLOOKUP($N18,'HC Lists'!$G$9:$H$13,2))</f>
        <v>8</v>
      </c>
      <c r="P18" s="10">
        <f>IF(OR($H18="",$O18=""),"",$H18-$O18)</f>
        <v>56</v>
      </c>
    </row>
    <row r="19" spans="1:16" s="13" customFormat="1" ht="41.4" x14ac:dyDescent="0.3">
      <c r="A19" s="50">
        <v>16</v>
      </c>
      <c r="B19" s="50" t="s">
        <v>145</v>
      </c>
      <c r="C19" s="50" t="s">
        <v>135</v>
      </c>
      <c r="D19" s="52" t="s">
        <v>146</v>
      </c>
      <c r="E19" s="52" t="s">
        <v>147</v>
      </c>
      <c r="F19" s="50" t="s">
        <v>35</v>
      </c>
      <c r="G19" s="50" t="s">
        <v>27</v>
      </c>
      <c r="H19" s="49">
        <f>IF(OR($F19="",$G19=""),"",VLOOKUP($F19,'HC Lists'!$D$9:$E$13,2)*VLOOKUP($G19,'HC Lists'!$G$9:$H$13,2))</f>
        <v>64</v>
      </c>
      <c r="I19" s="50" t="s">
        <v>148</v>
      </c>
      <c r="J19" s="52" t="s">
        <v>149</v>
      </c>
      <c r="K19" s="50"/>
      <c r="L19" s="51"/>
      <c r="M19" s="50" t="s">
        <v>32</v>
      </c>
      <c r="N19" s="50" t="s">
        <v>29</v>
      </c>
      <c r="O19" s="49">
        <f>IF(OR($M19="",$N19=""),"",VLOOKUP($M19,'HC Lists'!$D$9:$E$13,2)*VLOOKUP($N19,'HC Lists'!$G$9:$H$13,2))</f>
        <v>8</v>
      </c>
      <c r="P19" s="49">
        <f>IF(OR($H19="",$O19=""),"",$H19-$O19)</f>
        <v>56</v>
      </c>
    </row>
    <row r="20" spans="1:16" s="54" customFormat="1" ht="27.6" x14ac:dyDescent="0.3">
      <c r="A20" s="50">
        <v>17</v>
      </c>
      <c r="B20" s="50" t="s">
        <v>134</v>
      </c>
      <c r="C20" s="50" t="s">
        <v>135</v>
      </c>
      <c r="D20" s="52" t="s">
        <v>136</v>
      </c>
      <c r="E20" s="52" t="s">
        <v>137</v>
      </c>
      <c r="F20" s="50" t="s">
        <v>27</v>
      </c>
      <c r="G20" s="50" t="s">
        <v>35</v>
      </c>
      <c r="H20" s="49">
        <f>IF(OR($F20="",$G20=""),"",VLOOKUP($F20,'HC Lists'!$D$9:$E$13,2)*VLOOKUP($G20,'HC Lists'!$G$9:$H$13,2))</f>
        <v>40</v>
      </c>
      <c r="I20" s="50" t="s">
        <v>138</v>
      </c>
      <c r="J20" s="52" t="s">
        <v>139</v>
      </c>
      <c r="K20" s="50"/>
      <c r="L20" s="51"/>
      <c r="M20" s="50" t="s">
        <v>32</v>
      </c>
      <c r="N20" s="50" t="s">
        <v>32</v>
      </c>
      <c r="O20" s="49">
        <f>IF(OR($M20="",$N20=""),"",VLOOKUP($M20,'HC Lists'!$D$9:$E$13,2)*VLOOKUP($N20,'HC Lists'!$G$9:$H$13,2))</f>
        <v>4</v>
      </c>
      <c r="P20" s="49">
        <f>IF(OR($H20="",$O20=""),"",$H20-$O20)</f>
        <v>36</v>
      </c>
    </row>
    <row r="21" spans="1:16" s="54" customFormat="1" ht="41.4" x14ac:dyDescent="0.3">
      <c r="A21" s="56">
        <v>18</v>
      </c>
      <c r="B21" s="56" t="s">
        <v>246</v>
      </c>
      <c r="C21" s="56" t="s">
        <v>238</v>
      </c>
      <c r="D21" s="58" t="s">
        <v>250</v>
      </c>
      <c r="E21" s="58" t="s">
        <v>251</v>
      </c>
      <c r="F21" s="56" t="s">
        <v>35</v>
      </c>
      <c r="G21" s="56" t="s">
        <v>27</v>
      </c>
      <c r="H21" s="55">
        <f>IF(OR($F21="",$G21=""),"",VLOOKUP($F21,'HC Lists'!$D$9:$E$13,2)*VLOOKUP($G21,'HC Lists'!$G$9:$H$13,2))</f>
        <v>64</v>
      </c>
      <c r="I21" s="56" t="s">
        <v>36</v>
      </c>
      <c r="J21" s="58" t="s">
        <v>252</v>
      </c>
      <c r="K21" s="56"/>
      <c r="L21" s="57"/>
      <c r="M21" s="56" t="s">
        <v>32</v>
      </c>
      <c r="N21" s="56" t="s">
        <v>32</v>
      </c>
      <c r="O21" s="55">
        <f>IF(OR($M21="",$N21=""),"",VLOOKUP($M21,'HC Lists'!$D$9:$E$13,2)*VLOOKUP($N21,'HC Lists'!$G$9:$H$13,2))</f>
        <v>4</v>
      </c>
      <c r="P21" s="55">
        <f>IF(OR($H21="",$O21=""),"",$H21-$O21)</f>
        <v>60</v>
      </c>
    </row>
    <row r="22" spans="1:16" s="54" customFormat="1" ht="55.2" x14ac:dyDescent="0.3">
      <c r="A22" s="11">
        <v>19</v>
      </c>
      <c r="B22" s="11" t="s">
        <v>120</v>
      </c>
      <c r="C22" s="11" t="s">
        <v>106</v>
      </c>
      <c r="D22" s="5" t="s">
        <v>121</v>
      </c>
      <c r="E22" s="5" t="s">
        <v>122</v>
      </c>
      <c r="F22" s="11" t="s">
        <v>35</v>
      </c>
      <c r="G22" s="11" t="s">
        <v>35</v>
      </c>
      <c r="H22" s="10">
        <f>IF(OR($F22="",$G22=""),"",VLOOKUP($F22,'HC Lists'!$D$9:$E$13,2)*VLOOKUP($G22,'HC Lists'!$G$9:$H$13,2))</f>
        <v>32</v>
      </c>
      <c r="I22" s="11" t="s">
        <v>123</v>
      </c>
      <c r="J22" s="5" t="s">
        <v>124</v>
      </c>
      <c r="K22" s="11"/>
      <c r="L22" s="2"/>
      <c r="M22" s="11" t="s">
        <v>32</v>
      </c>
      <c r="N22" s="11" t="s">
        <v>32</v>
      </c>
      <c r="O22" s="10">
        <f>IF(OR($M22="",$N22=""),"",VLOOKUP($M22,'HC Lists'!$D$9:$E$13,2)*VLOOKUP($N22,'HC Lists'!$G$9:$H$13,2))</f>
        <v>4</v>
      </c>
      <c r="P22" s="10">
        <f>IF(OR($H22="",$O22=""),"",$H22-$O22)</f>
        <v>28</v>
      </c>
    </row>
    <row r="23" spans="1:16" s="64" customFormat="1" ht="41.4" x14ac:dyDescent="0.3">
      <c r="A23" s="11">
        <v>20</v>
      </c>
      <c r="B23" s="11" t="s">
        <v>213</v>
      </c>
      <c r="C23" s="11" t="s">
        <v>140</v>
      </c>
      <c r="D23" s="5" t="s">
        <v>214</v>
      </c>
      <c r="E23" s="5" t="s">
        <v>215</v>
      </c>
      <c r="F23" s="11" t="s">
        <v>35</v>
      </c>
      <c r="G23" s="11" t="s">
        <v>35</v>
      </c>
      <c r="H23" s="10">
        <f>IF(OR($F23="",$G23=""),"",VLOOKUP($F23,'HC Lists'!$D$9:$E$13,2)*VLOOKUP($G23,'HC Lists'!$G$9:$H$13,2))</f>
        <v>32</v>
      </c>
      <c r="I23" s="11" t="s">
        <v>216</v>
      </c>
      <c r="J23" s="5" t="s">
        <v>217</v>
      </c>
      <c r="K23" s="11"/>
      <c r="L23" s="2"/>
      <c r="M23" s="11" t="s">
        <v>32</v>
      </c>
      <c r="N23" s="11" t="s">
        <v>29</v>
      </c>
      <c r="O23" s="10">
        <f>IF(OR($M23="",$N23=""),"",VLOOKUP($M23,'HC Lists'!$D$9:$E$13,2)*VLOOKUP($N23,'HC Lists'!$G$9:$H$13,2))</f>
        <v>8</v>
      </c>
      <c r="P23" s="10">
        <f>IF(OR($H23="",$O23=""),"",$H23-$O23)</f>
        <v>24</v>
      </c>
    </row>
    <row r="24" spans="1:16" s="64" customFormat="1" ht="69" x14ac:dyDescent="0.3">
      <c r="A24" s="11">
        <v>21</v>
      </c>
      <c r="B24" s="11" t="s">
        <v>22</v>
      </c>
      <c r="C24" s="11" t="s">
        <v>38</v>
      </c>
      <c r="D24" s="5" t="s">
        <v>39</v>
      </c>
      <c r="E24" s="5" t="s">
        <v>40</v>
      </c>
      <c r="F24" s="11" t="s">
        <v>35</v>
      </c>
      <c r="G24" s="11" t="s">
        <v>35</v>
      </c>
      <c r="H24" s="10">
        <f>IF(OR($F24="",$G24=""),"",VLOOKUP($F24,'HC Lists'!$D$9:$E$13,2)*VLOOKUP($G24,'HC Lists'!$G$9:$H$13,2))</f>
        <v>32</v>
      </c>
      <c r="I24" s="11" t="s">
        <v>41</v>
      </c>
      <c r="J24" s="5" t="s">
        <v>540</v>
      </c>
      <c r="K24" s="11"/>
      <c r="L24" s="2"/>
      <c r="M24" s="11" t="s">
        <v>32</v>
      </c>
      <c r="N24" s="11" t="s">
        <v>29</v>
      </c>
      <c r="O24" s="10">
        <f>IF(OR($M24="",$N24=""),"",VLOOKUP($M24,'HC Lists'!$D$9:$E$13,2)*VLOOKUP($N24,'HC Lists'!$G$9:$H$13,2))</f>
        <v>8</v>
      </c>
      <c r="P24" s="10">
        <f>IF(OR($H24="",$O24=""),"",$H24-$O24)</f>
        <v>24</v>
      </c>
    </row>
    <row r="25" spans="1:16" s="13" customFormat="1" ht="55.2" x14ac:dyDescent="0.3">
      <c r="A25" s="11">
        <v>22</v>
      </c>
      <c r="B25" s="11" t="s">
        <v>23</v>
      </c>
      <c r="C25" s="11" t="s">
        <v>24</v>
      </c>
      <c r="D25" s="5" t="s">
        <v>33</v>
      </c>
      <c r="E25" s="5" t="s">
        <v>34</v>
      </c>
      <c r="F25" s="11" t="s">
        <v>35</v>
      </c>
      <c r="G25" s="11" t="s">
        <v>35</v>
      </c>
      <c r="H25" s="10">
        <f>IF(OR($F25="",$G25=""),"",VLOOKUP($F25,'HC Lists'!$D$9:$E$13,2)*VLOOKUP($G25,'HC Lists'!$G$9:$H$13,2))</f>
        <v>32</v>
      </c>
      <c r="I25" s="11" t="s">
        <v>36</v>
      </c>
      <c r="J25" s="5" t="s">
        <v>539</v>
      </c>
      <c r="K25" s="11"/>
      <c r="L25" s="2"/>
      <c r="M25" s="11" t="s">
        <v>32</v>
      </c>
      <c r="N25" s="11" t="s">
        <v>32</v>
      </c>
      <c r="O25" s="10">
        <f>IF(OR($M25="",$N25=""),"",VLOOKUP($M25,'HC Lists'!$D$9:$E$13,2)*VLOOKUP($N25,'HC Lists'!$G$9:$H$13,2))</f>
        <v>4</v>
      </c>
      <c r="P25" s="10">
        <f>IF(OR($H25="",$O25=""),"",$H25-$O25)</f>
        <v>28</v>
      </c>
    </row>
    <row r="26" spans="1:16" s="13" customFormat="1" ht="27.6" x14ac:dyDescent="0.3">
      <c r="A26" s="11">
        <v>23</v>
      </c>
      <c r="B26" s="11" t="s">
        <v>280</v>
      </c>
      <c r="C26" s="11" t="s">
        <v>267</v>
      </c>
      <c r="D26" s="5" t="s">
        <v>538</v>
      </c>
      <c r="E26" s="5" t="s">
        <v>537</v>
      </c>
      <c r="F26" s="11" t="s">
        <v>35</v>
      </c>
      <c r="G26" s="11" t="s">
        <v>35</v>
      </c>
      <c r="H26" s="10">
        <f>IF(OR($F26="",$G26=""),"",VLOOKUP($F26,'HC Lists'!$D$9:$E$13,2)*VLOOKUP($G26,'HC Lists'!$G$9:$H$13,2))</f>
        <v>32</v>
      </c>
      <c r="I26" s="11" t="s">
        <v>165</v>
      </c>
      <c r="J26" s="5" t="s">
        <v>536</v>
      </c>
      <c r="K26" s="11"/>
      <c r="L26" s="2"/>
      <c r="M26" s="11" t="s">
        <v>32</v>
      </c>
      <c r="N26" s="11" t="s">
        <v>32</v>
      </c>
      <c r="O26" s="10">
        <f>IF(OR($M26="",$N26=""),"",VLOOKUP($M26,'HC Lists'!$D$9:$E$13,2)*VLOOKUP($N26,'HC Lists'!$G$9:$H$13,2))</f>
        <v>4</v>
      </c>
      <c r="P26" s="10">
        <f>IF(OR($H26="",$O26=""),"",$H26-$O26)</f>
        <v>28</v>
      </c>
    </row>
    <row r="27" spans="1:16" s="13" customFormat="1" ht="41.4" x14ac:dyDescent="0.3">
      <c r="A27" s="11">
        <v>24</v>
      </c>
      <c r="B27" s="11" t="s">
        <v>58</v>
      </c>
      <c r="C27" s="11" t="s">
        <v>163</v>
      </c>
      <c r="D27" s="5" t="s">
        <v>174</v>
      </c>
      <c r="E27" s="5" t="s">
        <v>175</v>
      </c>
      <c r="F27" s="11" t="s">
        <v>35</v>
      </c>
      <c r="G27" s="11" t="s">
        <v>35</v>
      </c>
      <c r="H27" s="10">
        <f>IF(OR($F27="",$G27=""),"",VLOOKUP($F27,'HC Lists'!$D$9:$E$13,2)*VLOOKUP($G27,'HC Lists'!$G$9:$H$13,2))</f>
        <v>32</v>
      </c>
      <c r="I27" s="11" t="s">
        <v>165</v>
      </c>
      <c r="J27" s="5" t="s">
        <v>176</v>
      </c>
      <c r="K27" s="11"/>
      <c r="L27" s="2"/>
      <c r="M27" s="11" t="s">
        <v>29</v>
      </c>
      <c r="N27" s="11" t="s">
        <v>32</v>
      </c>
      <c r="O27" s="10">
        <f>IF(OR($M27="",$N27=""),"",VLOOKUP($M27,'HC Lists'!$D$9:$E$13,2)*VLOOKUP($N27,'HC Lists'!$G$9:$H$13,2))</f>
        <v>6</v>
      </c>
      <c r="P27" s="10">
        <f>IF(OR($H27="",$O27=""),"",$H27-$O27)</f>
        <v>26</v>
      </c>
    </row>
    <row r="28" spans="1:16" s="13" customFormat="1" ht="82.8" x14ac:dyDescent="0.3">
      <c r="A28" s="11">
        <v>25</v>
      </c>
      <c r="B28" s="11" t="s">
        <v>177</v>
      </c>
      <c r="C28" s="11" t="s">
        <v>263</v>
      </c>
      <c r="D28" s="5" t="s">
        <v>265</v>
      </c>
      <c r="E28" s="5" t="s">
        <v>266</v>
      </c>
      <c r="F28" s="11" t="s">
        <v>35</v>
      </c>
      <c r="G28" s="11" t="s">
        <v>35</v>
      </c>
      <c r="H28" s="10">
        <f>IF(OR($F28="",$G28=""),"",VLOOKUP($F28,'HC Lists'!$D$9:$E$13,2)*VLOOKUP($G28,'HC Lists'!$G$9:$H$13,2))</f>
        <v>32</v>
      </c>
      <c r="I28" s="11" t="s">
        <v>36</v>
      </c>
      <c r="J28" s="5" t="s">
        <v>180</v>
      </c>
      <c r="K28" s="11"/>
      <c r="L28" s="2"/>
      <c r="M28" s="11" t="s">
        <v>32</v>
      </c>
      <c r="N28" s="11" t="s">
        <v>29</v>
      </c>
      <c r="O28" s="10">
        <f>IF(OR($M28="",$N28=""),"",VLOOKUP($M28,'HC Lists'!$D$9:$E$13,2)*VLOOKUP($N28,'HC Lists'!$G$9:$H$13,2))</f>
        <v>8</v>
      </c>
      <c r="P28" s="10">
        <f>IF(OR($H28="",$O28=""),"",$H28-$O28)</f>
        <v>24</v>
      </c>
    </row>
    <row r="29" spans="1:16" s="13" customFormat="1" ht="69" x14ac:dyDescent="0.3">
      <c r="A29" s="50">
        <v>26</v>
      </c>
      <c r="B29" s="50" t="s">
        <v>150</v>
      </c>
      <c r="C29" s="50" t="s">
        <v>135</v>
      </c>
      <c r="D29" s="52" t="s">
        <v>151</v>
      </c>
      <c r="E29" s="52" t="s">
        <v>152</v>
      </c>
      <c r="F29" s="50" t="s">
        <v>35</v>
      </c>
      <c r="G29" s="50" t="s">
        <v>35</v>
      </c>
      <c r="H29" s="49">
        <f>IF(OR($F29="",$G29=""),"",VLOOKUP($F29,'HC Lists'!$D$9:$E$13,2)*VLOOKUP($G29,'HC Lists'!$G$9:$H$13,2))</f>
        <v>32</v>
      </c>
      <c r="I29" s="50" t="s">
        <v>36</v>
      </c>
      <c r="J29" s="52" t="s">
        <v>153</v>
      </c>
      <c r="K29" s="50"/>
      <c r="L29" s="51"/>
      <c r="M29" s="50" t="s">
        <v>29</v>
      </c>
      <c r="N29" s="50" t="s">
        <v>32</v>
      </c>
      <c r="O29" s="49">
        <f>IF(OR($M29="",$N29=""),"",VLOOKUP($M29,'HC Lists'!$D$9:$E$13,2)*VLOOKUP($N29,'HC Lists'!$G$9:$H$13,2))</f>
        <v>6</v>
      </c>
      <c r="P29" s="49">
        <f>IF(OR($H29="",$O29=""),"",$H29-$O29)</f>
        <v>26</v>
      </c>
    </row>
    <row r="30" spans="1:16" s="13" customFormat="1" ht="41.4" x14ac:dyDescent="0.3">
      <c r="A30" s="50">
        <v>27</v>
      </c>
      <c r="B30" s="50" t="s">
        <v>154</v>
      </c>
      <c r="C30" s="50" t="s">
        <v>135</v>
      </c>
      <c r="D30" s="52" t="s">
        <v>155</v>
      </c>
      <c r="E30" s="52" t="s">
        <v>156</v>
      </c>
      <c r="F30" s="50" t="s">
        <v>35</v>
      </c>
      <c r="G30" s="50" t="s">
        <v>35</v>
      </c>
      <c r="H30" s="49">
        <f>IF(OR($F30="",$G30=""),"",VLOOKUP($F30,'HC Lists'!$D$9:$E$13,2)*VLOOKUP($G30,'HC Lists'!$G$9:$H$13,2))</f>
        <v>32</v>
      </c>
      <c r="I30" s="50" t="s">
        <v>157</v>
      </c>
      <c r="J30" s="52" t="s">
        <v>158</v>
      </c>
      <c r="K30" s="50"/>
      <c r="L30" s="51"/>
      <c r="M30" s="50" t="s">
        <v>32</v>
      </c>
      <c r="N30" s="50" t="s">
        <v>32</v>
      </c>
      <c r="O30" s="49">
        <f>IF(OR($M30="",$N30=""),"",VLOOKUP($M30,'HC Lists'!$D$9:$E$13,2)*VLOOKUP($N30,'HC Lists'!$G$9:$H$13,2))</f>
        <v>4</v>
      </c>
      <c r="P30" s="49">
        <f>IF(OR($H30="",$O30=""),"",$H30-$O30)</f>
        <v>28</v>
      </c>
    </row>
    <row r="31" spans="1:16" s="64" customFormat="1" ht="27.6" x14ac:dyDescent="0.3">
      <c r="A31" s="60">
        <v>28</v>
      </c>
      <c r="B31" s="60" t="s">
        <v>58</v>
      </c>
      <c r="C31" s="60" t="s">
        <v>529</v>
      </c>
      <c r="D31" s="62" t="s">
        <v>90</v>
      </c>
      <c r="E31" s="62" t="s">
        <v>91</v>
      </c>
      <c r="F31" s="60" t="s">
        <v>35</v>
      </c>
      <c r="G31" s="60" t="s">
        <v>35</v>
      </c>
      <c r="H31" s="59">
        <f>IF(OR($F31="",$G31=""),"",VLOOKUP($F31,'HC Lists'!$D$9:$E$13,2)*VLOOKUP($G31,'HC Lists'!$G$9:$H$13,2))</f>
        <v>32</v>
      </c>
      <c r="I31" s="60" t="s">
        <v>36</v>
      </c>
      <c r="J31" s="62" t="s">
        <v>535</v>
      </c>
      <c r="K31" s="60"/>
      <c r="L31" s="61"/>
      <c r="M31" s="60" t="s">
        <v>32</v>
      </c>
      <c r="N31" s="60" t="s">
        <v>29</v>
      </c>
      <c r="O31" s="59">
        <f>IF(OR($M31="",$N31=""),"",VLOOKUP($M31,'HC Lists'!$D$9:$E$13,2)*VLOOKUP($N31,'HC Lists'!$G$9:$H$13,2))</f>
        <v>8</v>
      </c>
      <c r="P31" s="59">
        <f>IF(OR($H31="",$O31=""),"",$H31-$O31)</f>
        <v>24</v>
      </c>
    </row>
    <row r="32" spans="1:16" s="64" customFormat="1" ht="41.4" x14ac:dyDescent="0.3">
      <c r="A32" s="56">
        <v>29</v>
      </c>
      <c r="B32" s="56" t="s">
        <v>97</v>
      </c>
      <c r="C32" s="56" t="s">
        <v>89</v>
      </c>
      <c r="D32" s="58" t="s">
        <v>98</v>
      </c>
      <c r="E32" s="58" t="s">
        <v>93</v>
      </c>
      <c r="F32" s="56" t="s">
        <v>35</v>
      </c>
      <c r="G32" s="56" t="s">
        <v>35</v>
      </c>
      <c r="H32" s="55">
        <f>IF(OR($F32="",$G32=""),"",VLOOKUP($F32,'HC Lists'!$D$9:$E$13,2)*VLOOKUP($G32,'HC Lists'!$G$9:$H$13,2))</f>
        <v>32</v>
      </c>
      <c r="I32" s="56" t="s">
        <v>99</v>
      </c>
      <c r="J32" s="58" t="s">
        <v>100</v>
      </c>
      <c r="K32" s="56"/>
      <c r="L32" s="57"/>
      <c r="M32" s="56" t="s">
        <v>32</v>
      </c>
      <c r="N32" s="56" t="s">
        <v>32</v>
      </c>
      <c r="O32" s="55">
        <f>IF(OR($M32="",$N32=""),"",VLOOKUP($M32,'HC Lists'!$D$9:$E$13,2)*VLOOKUP($N32,'HC Lists'!$G$9:$H$13,2))</f>
        <v>4</v>
      </c>
      <c r="P32" s="55">
        <f>IF(OR($H32="",$O32=""),"",$H32-$O32)</f>
        <v>28</v>
      </c>
    </row>
    <row r="33" spans="1:16" s="64" customFormat="1" ht="55.2" x14ac:dyDescent="0.3">
      <c r="A33" s="56">
        <v>30</v>
      </c>
      <c r="B33" s="56" t="s">
        <v>101</v>
      </c>
      <c r="C33" s="56" t="s">
        <v>89</v>
      </c>
      <c r="D33" s="58" t="s">
        <v>102</v>
      </c>
      <c r="E33" s="58" t="s">
        <v>103</v>
      </c>
      <c r="F33" s="56" t="s">
        <v>35</v>
      </c>
      <c r="G33" s="56" t="s">
        <v>35</v>
      </c>
      <c r="H33" s="55">
        <f>IF(OR($F33="",$G33=""),"",VLOOKUP($F33,'HC Lists'!$D$9:$E$13,2)*VLOOKUP($G33,'HC Lists'!$G$9:$H$13,2))</f>
        <v>32</v>
      </c>
      <c r="I33" s="56" t="s">
        <v>104</v>
      </c>
      <c r="J33" s="58" t="s">
        <v>105</v>
      </c>
      <c r="K33" s="56"/>
      <c r="L33" s="57"/>
      <c r="M33" s="56" t="s">
        <v>32</v>
      </c>
      <c r="N33" s="56" t="s">
        <v>29</v>
      </c>
      <c r="O33" s="55">
        <f>IF(OR($M33="",$N33=""),"",VLOOKUP($M33,'HC Lists'!$D$9:$E$13,2)*VLOOKUP($N33,'HC Lists'!$G$9:$H$13,2))</f>
        <v>8</v>
      </c>
      <c r="P33" s="55">
        <f>IF(OR($H33="",$O33=""),"",$H33-$O33)</f>
        <v>24</v>
      </c>
    </row>
    <row r="34" spans="1:16" s="64" customFormat="1" ht="41.4" x14ac:dyDescent="0.3">
      <c r="A34" s="11">
        <v>32</v>
      </c>
      <c r="B34" s="11" t="s">
        <v>71</v>
      </c>
      <c r="C34" s="10" t="s">
        <v>253</v>
      </c>
      <c r="D34" s="5" t="s">
        <v>257</v>
      </c>
      <c r="E34" s="5" t="s">
        <v>258</v>
      </c>
      <c r="F34" s="11" t="s">
        <v>35</v>
      </c>
      <c r="G34" s="11" t="s">
        <v>35</v>
      </c>
      <c r="H34" s="10">
        <f>IF(OR($F34="",$G34=""),"",VLOOKUP($F34,'HC Lists'!$D$9:$E$13,2)*VLOOKUP($G34,'HC Lists'!$G$9:$H$13,2))</f>
        <v>32</v>
      </c>
      <c r="I34" s="11" t="s">
        <v>44</v>
      </c>
      <c r="J34" s="5" t="s">
        <v>259</v>
      </c>
      <c r="K34" s="11"/>
      <c r="L34" s="2">
        <v>10000000</v>
      </c>
      <c r="M34" s="11" t="s">
        <v>29</v>
      </c>
      <c r="N34" s="11" t="s">
        <v>29</v>
      </c>
      <c r="O34" s="10">
        <f>IF(OR($M34="",$N34=""),"",VLOOKUP($M34,'HC Lists'!$D$9:$E$13,2)*VLOOKUP($N34,'HC Lists'!$G$9:$H$13,2))</f>
        <v>12</v>
      </c>
      <c r="P34" s="10">
        <f>IF(OR($H34="",$O34=""),"",$H34-$O34)</f>
        <v>20</v>
      </c>
    </row>
    <row r="35" spans="1:16" s="64" customFormat="1" ht="55.2" x14ac:dyDescent="0.3">
      <c r="A35" s="11">
        <v>33</v>
      </c>
      <c r="B35" s="11" t="s">
        <v>140</v>
      </c>
      <c r="C35" s="11" t="s">
        <v>140</v>
      </c>
      <c r="D35" s="5" t="s">
        <v>205</v>
      </c>
      <c r="E35" s="5" t="s">
        <v>206</v>
      </c>
      <c r="F35" s="11" t="s">
        <v>27</v>
      </c>
      <c r="G35" s="11" t="s">
        <v>29</v>
      </c>
      <c r="H35" s="10">
        <f>IF(OR($F35="",$G35=""),"",VLOOKUP($F35,'HC Lists'!$D$9:$E$13,2)*VLOOKUP($G35,'HC Lists'!$G$9:$H$13,2))</f>
        <v>20</v>
      </c>
      <c r="I35" s="11" t="s">
        <v>207</v>
      </c>
      <c r="J35" s="5" t="s">
        <v>208</v>
      </c>
      <c r="K35" s="11"/>
      <c r="L35" s="2"/>
      <c r="M35" s="11" t="s">
        <v>32</v>
      </c>
      <c r="N35" s="11" t="s">
        <v>32</v>
      </c>
      <c r="O35" s="10">
        <f>IF(OR($M35="",$N35=""),"",VLOOKUP($M35,'HC Lists'!$D$9:$E$13,2)*VLOOKUP($N35,'HC Lists'!$G$9:$H$13,2))</f>
        <v>4</v>
      </c>
      <c r="P35" s="10">
        <f>IF(OR($H35="",$O35=""),"",$H35-$O35)</f>
        <v>16</v>
      </c>
    </row>
    <row r="36" spans="1:16" s="64" customFormat="1" ht="55.2" x14ac:dyDescent="0.3">
      <c r="A36" s="11">
        <v>34</v>
      </c>
      <c r="B36" s="11" t="s">
        <v>140</v>
      </c>
      <c r="C36" s="11" t="s">
        <v>140</v>
      </c>
      <c r="D36" s="5" t="s">
        <v>201</v>
      </c>
      <c r="E36" s="5" t="s">
        <v>202</v>
      </c>
      <c r="F36" s="11" t="s">
        <v>29</v>
      </c>
      <c r="G36" s="11" t="s">
        <v>27</v>
      </c>
      <c r="H36" s="10">
        <f>IF(OR($F36="",$G36=""),"",VLOOKUP($F36,'HC Lists'!$D$9:$E$13,2)*VLOOKUP($G36,'HC Lists'!$G$9:$H$13,2))</f>
        <v>48</v>
      </c>
      <c r="I36" s="11" t="s">
        <v>203</v>
      </c>
      <c r="J36" s="5" t="s">
        <v>204</v>
      </c>
      <c r="K36" s="11"/>
      <c r="L36" s="2"/>
      <c r="M36" s="11" t="s">
        <v>29</v>
      </c>
      <c r="N36" s="11" t="s">
        <v>29</v>
      </c>
      <c r="O36" s="10">
        <f>IF(OR($M36="",$N36=""),"",VLOOKUP($M36,'HC Lists'!$D$9:$E$13,2)*VLOOKUP($N36,'HC Lists'!$G$9:$H$13,2))</f>
        <v>12</v>
      </c>
      <c r="P36" s="10">
        <f>IF(OR($H36="",$O36=""),"",$H36-$O36)</f>
        <v>36</v>
      </c>
    </row>
    <row r="37" spans="1:16" s="13" customFormat="1" ht="69" x14ac:dyDescent="0.3">
      <c r="A37" s="11">
        <v>35</v>
      </c>
      <c r="B37" s="11" t="s">
        <v>45</v>
      </c>
      <c r="C37" s="11" t="s">
        <v>38</v>
      </c>
      <c r="D37" s="5" t="s">
        <v>46</v>
      </c>
      <c r="E37" s="5" t="s">
        <v>47</v>
      </c>
      <c r="F37" s="11" t="s">
        <v>29</v>
      </c>
      <c r="G37" s="11" t="s">
        <v>27</v>
      </c>
      <c r="H37" s="10">
        <f>IF(OR($F37="",$G37=""),"",VLOOKUP($F37,'HC Lists'!$D$9:$E$13,2)*VLOOKUP($G37,'HC Lists'!$G$9:$H$13,2))</f>
        <v>48</v>
      </c>
      <c r="I37" s="11" t="s">
        <v>48</v>
      </c>
      <c r="J37" s="5" t="s">
        <v>49</v>
      </c>
      <c r="K37" s="11"/>
      <c r="L37" s="2"/>
      <c r="M37" s="11" t="s">
        <v>32</v>
      </c>
      <c r="N37" s="11" t="s">
        <v>29</v>
      </c>
      <c r="O37" s="10">
        <f>IF(OR($M37="",$N37=""),"",VLOOKUP($M37,'HC Lists'!$D$9:$E$13,2)*VLOOKUP($N37,'HC Lists'!$G$9:$H$13,2))</f>
        <v>8</v>
      </c>
      <c r="P37" s="10">
        <f>IF(OR($H37="",$O37=""),"",$H37-$O37)</f>
        <v>40</v>
      </c>
    </row>
    <row r="38" spans="1:16" s="13" customFormat="1" ht="27.6" x14ac:dyDescent="0.3">
      <c r="A38" s="11">
        <v>36</v>
      </c>
      <c r="B38" s="11" t="s">
        <v>71</v>
      </c>
      <c r="C38" s="11" t="s">
        <v>38</v>
      </c>
      <c r="D38" s="5" t="s">
        <v>72</v>
      </c>
      <c r="E38" s="5" t="s">
        <v>73</v>
      </c>
      <c r="F38" s="11" t="s">
        <v>29</v>
      </c>
      <c r="G38" s="11" t="s">
        <v>27</v>
      </c>
      <c r="H38" s="10">
        <f>IF(OR($F38="",$G38=""),"",VLOOKUP($F38,'HC Lists'!$D$9:$E$13,2)*VLOOKUP($G38,'HC Lists'!$G$9:$H$13,2))</f>
        <v>48</v>
      </c>
      <c r="I38" s="11" t="s">
        <v>74</v>
      </c>
      <c r="J38" s="5" t="s">
        <v>75</v>
      </c>
      <c r="K38" s="11"/>
      <c r="L38" s="2"/>
      <c r="M38" s="11" t="s">
        <v>32</v>
      </c>
      <c r="N38" s="11" t="s">
        <v>27</v>
      </c>
      <c r="O38" s="10">
        <f>IF(OR($M38="",$N38=""),"",VLOOKUP($M38,'HC Lists'!$D$9:$E$13,2)*VLOOKUP($N38,'HC Lists'!$G$9:$H$13,2))</f>
        <v>32</v>
      </c>
      <c r="P38" s="10">
        <f>IF(OR($H38="",$O38=""),"",$H38-$O38)</f>
        <v>16</v>
      </c>
    </row>
    <row r="39" spans="1:16" s="13" customFormat="1" ht="41.4" x14ac:dyDescent="0.3">
      <c r="A39" s="11">
        <v>37</v>
      </c>
      <c r="B39" s="11" t="s">
        <v>23</v>
      </c>
      <c r="C39" s="11" t="s">
        <v>24</v>
      </c>
      <c r="D39" s="5" t="s">
        <v>30</v>
      </c>
      <c r="E39" s="5" t="s">
        <v>26</v>
      </c>
      <c r="F39" s="11" t="s">
        <v>29</v>
      </c>
      <c r="G39" s="11" t="s">
        <v>27</v>
      </c>
      <c r="H39" s="10">
        <f>IF(OR($F39="",$G39=""),"",VLOOKUP($F39,'HC Lists'!$D$9:$E$13,2)*VLOOKUP($G39,'HC Lists'!$G$9:$H$13,2))</f>
        <v>48</v>
      </c>
      <c r="I39" s="11" t="s">
        <v>28</v>
      </c>
      <c r="J39" s="5" t="s">
        <v>31</v>
      </c>
      <c r="K39" s="11"/>
      <c r="L39" s="2"/>
      <c r="M39" s="11" t="s">
        <v>32</v>
      </c>
      <c r="N39" s="11" t="s">
        <v>32</v>
      </c>
      <c r="O39" s="10">
        <f>IF(OR($M39="",$N39=""),"",VLOOKUP($M39,'HC Lists'!$D$9:$E$13,2)*VLOOKUP($N39,'HC Lists'!$G$9:$H$13,2))</f>
        <v>4</v>
      </c>
      <c r="P39" s="10">
        <f>IF(OR($H39="",$O39=""),"",$H39-$O39)</f>
        <v>44</v>
      </c>
    </row>
    <row r="40" spans="1:16" s="13" customFormat="1" ht="55.2" x14ac:dyDescent="0.3">
      <c r="A40" s="11">
        <v>38</v>
      </c>
      <c r="B40" s="11" t="s">
        <v>23</v>
      </c>
      <c r="C40" s="11" t="s">
        <v>24</v>
      </c>
      <c r="D40" s="5" t="s">
        <v>534</v>
      </c>
      <c r="E40" s="5" t="s">
        <v>26</v>
      </c>
      <c r="F40" s="11" t="s">
        <v>29</v>
      </c>
      <c r="G40" s="11" t="s">
        <v>27</v>
      </c>
      <c r="H40" s="10">
        <f>IF(OR($F40="",$G40=""),"",VLOOKUP($F40,'HC Lists'!$D$9:$E$13,2)*VLOOKUP($G40,'HC Lists'!$G$9:$H$13,2))</f>
        <v>48</v>
      </c>
      <c r="I40" s="11" t="s">
        <v>28</v>
      </c>
      <c r="J40" s="5" t="s">
        <v>31</v>
      </c>
      <c r="K40" s="11"/>
      <c r="L40" s="2"/>
      <c r="M40" s="11" t="s">
        <v>32</v>
      </c>
      <c r="N40" s="11" t="s">
        <v>32</v>
      </c>
      <c r="O40" s="10">
        <f>IF(OR($M40="",$N40=""),"",VLOOKUP($M40,'HC Lists'!$D$9:$E$13,2)*VLOOKUP($N40,'HC Lists'!$G$9:$H$13,2))</f>
        <v>4</v>
      </c>
      <c r="P40" s="10">
        <f>IF(OR($H40="",$O40=""),"",$H40-$O40)</f>
        <v>44</v>
      </c>
    </row>
    <row r="41" spans="1:16" s="54" customFormat="1" ht="41.4" x14ac:dyDescent="0.3">
      <c r="A41" s="11">
        <v>39</v>
      </c>
      <c r="B41" s="11" t="s">
        <v>281</v>
      </c>
      <c r="C41" s="11" t="s">
        <v>267</v>
      </c>
      <c r="D41" s="5" t="s">
        <v>282</v>
      </c>
      <c r="E41" s="5" t="s">
        <v>283</v>
      </c>
      <c r="F41" s="11" t="s">
        <v>29</v>
      </c>
      <c r="G41" s="11" t="s">
        <v>27</v>
      </c>
      <c r="H41" s="10">
        <f>IF(OR($F41="",$G41=""),"",VLOOKUP($F41,'HC Lists'!$D$9:$E$13,2)*VLOOKUP($G41,'HC Lists'!$G$9:$H$13,2))</f>
        <v>48</v>
      </c>
      <c r="I41" s="11" t="s">
        <v>36</v>
      </c>
      <c r="J41" s="5" t="s">
        <v>284</v>
      </c>
      <c r="K41" s="11"/>
      <c r="L41" s="2"/>
      <c r="M41" s="11" t="s">
        <v>32</v>
      </c>
      <c r="N41" s="11" t="s">
        <v>32</v>
      </c>
      <c r="O41" s="10">
        <f>IF(OR($M41="",$N41=""),"",VLOOKUP($M41,'HC Lists'!$D$9:$E$13,2)*VLOOKUP($N41,'HC Lists'!$G$9:$H$13,2))</f>
        <v>4</v>
      </c>
      <c r="P41" s="10">
        <f>IF(OR($H41="",$O41=""),"",$H41-$O41)</f>
        <v>44</v>
      </c>
    </row>
    <row r="42" spans="1:16" s="13" customFormat="1" ht="27.6" x14ac:dyDescent="0.3">
      <c r="A42" s="11">
        <v>40</v>
      </c>
      <c r="B42" s="11" t="s">
        <v>280</v>
      </c>
      <c r="C42" s="11" t="s">
        <v>267</v>
      </c>
      <c r="D42" s="5" t="s">
        <v>533</v>
      </c>
      <c r="E42" s="5" t="s">
        <v>532</v>
      </c>
      <c r="F42" s="11" t="s">
        <v>29</v>
      </c>
      <c r="G42" s="11" t="s">
        <v>27</v>
      </c>
      <c r="H42" s="10">
        <f>IF(OR($F42="",$G42=""),"",VLOOKUP($F42,'HC Lists'!$D$9:$E$13,2)*VLOOKUP($G42,'HC Lists'!$G$9:$H$13,2))</f>
        <v>48</v>
      </c>
      <c r="I42" s="11" t="s">
        <v>523</v>
      </c>
      <c r="J42" s="5" t="s">
        <v>531</v>
      </c>
      <c r="K42" s="11"/>
      <c r="L42" s="2"/>
      <c r="M42" s="11" t="s">
        <v>32</v>
      </c>
      <c r="N42" s="11" t="s">
        <v>32</v>
      </c>
      <c r="O42" s="10">
        <f>IF(OR($M42="",$N42=""),"",VLOOKUP($M42,'HC Lists'!$D$9:$E$13,2)*VLOOKUP($N42,'HC Lists'!$G$9:$H$13,2))</f>
        <v>4</v>
      </c>
      <c r="P42" s="10">
        <f>IF(OR($H42="",$O42=""),"",$H42-$O42)</f>
        <v>44</v>
      </c>
    </row>
    <row r="43" spans="1:16" s="13" customFormat="1" ht="41.4" x14ac:dyDescent="0.3">
      <c r="A43" s="11">
        <v>41</v>
      </c>
      <c r="B43" s="11" t="s">
        <v>293</v>
      </c>
      <c r="C43" s="11" t="s">
        <v>267</v>
      </c>
      <c r="D43" s="5" t="s">
        <v>294</v>
      </c>
      <c r="E43" s="5" t="s">
        <v>295</v>
      </c>
      <c r="F43" s="11" t="s">
        <v>29</v>
      </c>
      <c r="G43" s="11" t="s">
        <v>27</v>
      </c>
      <c r="H43" s="10">
        <f>IF(OR($F43="",$G43=""),"",VLOOKUP($F43,'HC Lists'!$D$9:$E$13,2)*VLOOKUP($G43,'HC Lists'!$G$9:$H$13,2))</f>
        <v>48</v>
      </c>
      <c r="I43" s="11" t="s">
        <v>36</v>
      </c>
      <c r="J43" s="5" t="s">
        <v>530</v>
      </c>
      <c r="K43" s="11"/>
      <c r="L43" s="2"/>
      <c r="M43" s="11" t="s">
        <v>32</v>
      </c>
      <c r="N43" s="11" t="s">
        <v>32</v>
      </c>
      <c r="O43" s="10">
        <f>IF(OR($M43="",$N43=""),"",VLOOKUP($M43,'HC Lists'!$D$9:$E$13,2)*VLOOKUP($N43,'HC Lists'!$G$9:$H$13,2))</f>
        <v>4</v>
      </c>
      <c r="P43" s="10">
        <f>IF(OR($H43="",$O43=""),"",$H43-$O43)</f>
        <v>44</v>
      </c>
    </row>
    <row r="44" spans="1:16" s="63" customFormat="1" ht="115.5" customHeight="1" x14ac:dyDescent="0.3">
      <c r="A44" s="11">
        <v>42</v>
      </c>
      <c r="B44" s="11" t="s">
        <v>58</v>
      </c>
      <c r="C44" s="11" t="s">
        <v>163</v>
      </c>
      <c r="D44" s="5" t="s">
        <v>170</v>
      </c>
      <c r="E44" s="5" t="s">
        <v>171</v>
      </c>
      <c r="F44" s="11" t="s">
        <v>29</v>
      </c>
      <c r="G44" s="11" t="s">
        <v>27</v>
      </c>
      <c r="H44" s="10">
        <f>IF(OR($F44="",$G44=""),"",VLOOKUP($F44,'HC Lists'!$D$9:$E$13,2)*VLOOKUP($G44,'HC Lists'!$G$9:$H$13,2))</f>
        <v>48</v>
      </c>
      <c r="I44" s="11" t="s">
        <v>172</v>
      </c>
      <c r="J44" s="5" t="s">
        <v>173</v>
      </c>
      <c r="K44" s="11"/>
      <c r="L44" s="2"/>
      <c r="M44" s="11" t="s">
        <v>32</v>
      </c>
      <c r="N44" s="11" t="s">
        <v>32</v>
      </c>
      <c r="O44" s="10">
        <f>IF(OR($M44="",$N44=""),"",VLOOKUP($M44,'HC Lists'!$D$9:$E$13,2)*VLOOKUP($N44,'HC Lists'!$G$9:$H$13,2))</f>
        <v>4</v>
      </c>
      <c r="P44" s="10">
        <f>IF(OR($H44="",$O44=""),"",$H44-$O44)</f>
        <v>44</v>
      </c>
    </row>
    <row r="45" spans="1:16" s="13" customFormat="1" ht="55.2" x14ac:dyDescent="0.3">
      <c r="A45" s="11">
        <v>43</v>
      </c>
      <c r="B45" s="11" t="s">
        <v>58</v>
      </c>
      <c r="C45" s="11" t="s">
        <v>263</v>
      </c>
      <c r="D45" s="5" t="s">
        <v>170</v>
      </c>
      <c r="E45" s="5" t="s">
        <v>171</v>
      </c>
      <c r="F45" s="11" t="s">
        <v>29</v>
      </c>
      <c r="G45" s="11" t="s">
        <v>27</v>
      </c>
      <c r="H45" s="10">
        <f>IF(OR($F45="",$G45=""),"",VLOOKUP($F45,'HC Lists'!$D$9:$E$13,2)*VLOOKUP($G45,'HC Lists'!$G$9:$H$13,2))</f>
        <v>48</v>
      </c>
      <c r="I45" s="11" t="s">
        <v>172</v>
      </c>
      <c r="J45" s="5" t="s">
        <v>173</v>
      </c>
      <c r="K45" s="11"/>
      <c r="L45" s="2"/>
      <c r="M45" s="11" t="s">
        <v>32</v>
      </c>
      <c r="N45" s="11" t="s">
        <v>32</v>
      </c>
      <c r="O45" s="10">
        <f>IF(OR($M45="",$N45=""),"",VLOOKUP($M45,'HC Lists'!$D$9:$E$13,2)*VLOOKUP($N45,'HC Lists'!$G$9:$H$13,2))</f>
        <v>4</v>
      </c>
      <c r="P45" s="10">
        <f>IF(OR($H45="",$O45=""),"",$H45-$O45)</f>
        <v>44</v>
      </c>
    </row>
    <row r="46" spans="1:16" s="13" customFormat="1" ht="41.4" x14ac:dyDescent="0.3">
      <c r="A46" s="11">
        <v>47</v>
      </c>
      <c r="B46" s="11" t="s">
        <v>71</v>
      </c>
      <c r="C46" s="11" t="s">
        <v>106</v>
      </c>
      <c r="D46" s="5" t="s">
        <v>130</v>
      </c>
      <c r="E46" s="5" t="s">
        <v>131</v>
      </c>
      <c r="F46" s="11" t="s">
        <v>29</v>
      </c>
      <c r="G46" s="11" t="s">
        <v>35</v>
      </c>
      <c r="H46" s="10">
        <f>IF(OR($F46="",$G46=""),"",VLOOKUP($F46,'HC Lists'!$D$9:$E$13,2)*VLOOKUP($G46,'HC Lists'!$G$9:$H$13,2))</f>
        <v>24</v>
      </c>
      <c r="I46" s="11" t="s">
        <v>132</v>
      </c>
      <c r="J46" s="5" t="s">
        <v>133</v>
      </c>
      <c r="K46" s="11"/>
      <c r="L46" s="2"/>
      <c r="M46" s="11" t="s">
        <v>32</v>
      </c>
      <c r="N46" s="11" t="s">
        <v>32</v>
      </c>
      <c r="O46" s="10">
        <f>IF(OR($M46="",$N46=""),"",VLOOKUP($M46,'HC Lists'!$D$9:$E$13,2)*VLOOKUP($N46,'HC Lists'!$G$9:$H$13,2))</f>
        <v>4</v>
      </c>
      <c r="P46" s="10">
        <f>IF(OR($H46="",$O46=""),"",$H46-$O46)</f>
        <v>20</v>
      </c>
    </row>
    <row r="47" spans="1:16" s="13" customFormat="1" ht="55.2" x14ac:dyDescent="0.3">
      <c r="A47" s="11">
        <v>48</v>
      </c>
      <c r="B47" s="11" t="s">
        <v>227</v>
      </c>
      <c r="C47" s="11" t="s">
        <v>140</v>
      </c>
      <c r="D47" s="5" t="s">
        <v>235</v>
      </c>
      <c r="E47" s="5" t="s">
        <v>233</v>
      </c>
      <c r="F47" s="11" t="s">
        <v>29</v>
      </c>
      <c r="G47" s="11" t="s">
        <v>35</v>
      </c>
      <c r="H47" s="10">
        <f>IF(OR($F47="",$G47=""),"",VLOOKUP($F47,'HC Lists'!$D$9:$E$13,2)*VLOOKUP($G47,'HC Lists'!$G$9:$H$13,2))</f>
        <v>24</v>
      </c>
      <c r="I47" s="11" t="s">
        <v>236</v>
      </c>
      <c r="J47" s="5" t="s">
        <v>237</v>
      </c>
      <c r="K47" s="11"/>
      <c r="L47" s="2"/>
      <c r="M47" s="11" t="s">
        <v>32</v>
      </c>
      <c r="N47" s="11" t="s">
        <v>29</v>
      </c>
      <c r="O47" s="10">
        <f>IF(OR($M47="",$N47=""),"",VLOOKUP($M47,'HC Lists'!$D$9:$E$13,2)*VLOOKUP($N47,'HC Lists'!$G$9:$H$13,2))</f>
        <v>8</v>
      </c>
      <c r="P47" s="10">
        <f>IF(OR($H47="",$O47=""),"",$H47-$O47)</f>
        <v>16</v>
      </c>
    </row>
    <row r="48" spans="1:16" s="13" customFormat="1" ht="69" x14ac:dyDescent="0.3">
      <c r="A48" s="11">
        <v>49</v>
      </c>
      <c r="B48" s="11" t="s">
        <v>45</v>
      </c>
      <c r="C48" s="11" t="s">
        <v>38</v>
      </c>
      <c r="D48" s="5" t="s">
        <v>50</v>
      </c>
      <c r="E48" s="5" t="s">
        <v>51</v>
      </c>
      <c r="F48" s="11" t="s">
        <v>29</v>
      </c>
      <c r="G48" s="11" t="s">
        <v>35</v>
      </c>
      <c r="H48" s="10">
        <f>IF(OR($F48="",$G48=""),"",VLOOKUP($F48,'HC Lists'!$D$9:$E$13,2)*VLOOKUP($G48,'HC Lists'!$G$9:$H$13,2))</f>
        <v>24</v>
      </c>
      <c r="I48" s="11" t="s">
        <v>52</v>
      </c>
      <c r="J48" s="5" t="s">
        <v>49</v>
      </c>
      <c r="K48" s="11"/>
      <c r="L48" s="2"/>
      <c r="M48" s="11" t="s">
        <v>32</v>
      </c>
      <c r="N48" s="11" t="s">
        <v>29</v>
      </c>
      <c r="O48" s="10">
        <f>IF(OR($M48="",$N48=""),"",VLOOKUP($M48,'HC Lists'!$D$9:$E$13,2)*VLOOKUP($N48,'HC Lists'!$G$9:$H$13,2))</f>
        <v>8</v>
      </c>
      <c r="P48" s="10">
        <f>IF(OR($H48="",$O48=""),"",$H48-$O48)</f>
        <v>16</v>
      </c>
    </row>
    <row r="49" spans="1:16" s="13" customFormat="1" ht="96.6" x14ac:dyDescent="0.3">
      <c r="A49" s="11">
        <v>50</v>
      </c>
      <c r="B49" s="11" t="s">
        <v>63</v>
      </c>
      <c r="C49" s="11" t="s">
        <v>38</v>
      </c>
      <c r="D49" s="5" t="s">
        <v>64</v>
      </c>
      <c r="E49" s="5"/>
      <c r="F49" s="11" t="s">
        <v>29</v>
      </c>
      <c r="G49" s="11" t="s">
        <v>35</v>
      </c>
      <c r="H49" s="10">
        <f>IF(OR($F49="",$G49=""),"",VLOOKUP($F49,'HC Lists'!$D$9:$E$13,2)*VLOOKUP($G49,'HC Lists'!$G$9:$H$13,2))</f>
        <v>24</v>
      </c>
      <c r="I49" s="11" t="s">
        <v>61</v>
      </c>
      <c r="J49" s="5" t="s">
        <v>65</v>
      </c>
      <c r="K49" s="11"/>
      <c r="L49" s="2"/>
      <c r="M49" s="11" t="s">
        <v>32</v>
      </c>
      <c r="N49" s="11" t="s">
        <v>29</v>
      </c>
      <c r="O49" s="10">
        <f>IF(OR($M49="",$N49=""),"",VLOOKUP($M49,'HC Lists'!$D$9:$E$13,2)*VLOOKUP($N49,'HC Lists'!$G$9:$H$13,2))</f>
        <v>8</v>
      </c>
      <c r="P49" s="10">
        <f>IF(OR($H49="",$O49=""),"",$H49-$O49)</f>
        <v>16</v>
      </c>
    </row>
    <row r="50" spans="1:16" s="13" customFormat="1" ht="41.4" x14ac:dyDescent="0.3">
      <c r="A50" s="11">
        <v>51</v>
      </c>
      <c r="B50" s="11" t="s">
        <v>58</v>
      </c>
      <c r="C50" s="11" t="s">
        <v>38</v>
      </c>
      <c r="D50" s="5" t="s">
        <v>59</v>
      </c>
      <c r="E50" s="5" t="s">
        <v>60</v>
      </c>
      <c r="F50" s="11" t="s">
        <v>29</v>
      </c>
      <c r="G50" s="11" t="s">
        <v>35</v>
      </c>
      <c r="H50" s="10">
        <f>IF(OR($F50="",$G50=""),"",VLOOKUP($F50,'HC Lists'!$D$9:$E$13,2)*VLOOKUP($G50,'HC Lists'!$G$9:$H$13,2))</f>
        <v>24</v>
      </c>
      <c r="I50" s="11" t="s">
        <v>61</v>
      </c>
      <c r="J50" s="5" t="s">
        <v>62</v>
      </c>
      <c r="K50" s="11"/>
      <c r="L50" s="2"/>
      <c r="M50" s="11" t="s">
        <v>32</v>
      </c>
      <c r="N50" s="11" t="s">
        <v>29</v>
      </c>
      <c r="O50" s="10">
        <f>IF(OR($M50="",$N50=""),"",VLOOKUP($M50,'HC Lists'!$D$9:$E$13,2)*VLOOKUP($N50,'HC Lists'!$G$9:$H$13,2))</f>
        <v>8</v>
      </c>
      <c r="P50" s="10">
        <f>IF(OR($H50="",$O50=""),"",$H50-$O50)</f>
        <v>16</v>
      </c>
    </row>
    <row r="51" spans="1:16" s="13" customFormat="1" ht="27.6" x14ac:dyDescent="0.3">
      <c r="A51" s="11">
        <v>52</v>
      </c>
      <c r="B51" s="11" t="s">
        <v>53</v>
      </c>
      <c r="C51" s="11" t="s">
        <v>38</v>
      </c>
      <c r="D51" s="5" t="s">
        <v>54</v>
      </c>
      <c r="E51" s="5" t="s">
        <v>55</v>
      </c>
      <c r="F51" s="11" t="s">
        <v>29</v>
      </c>
      <c r="G51" s="11" t="s">
        <v>35</v>
      </c>
      <c r="H51" s="10">
        <f>IF(OR($F51="",$G51=""),"",VLOOKUP($F51,'HC Lists'!$D$9:$E$13,2)*VLOOKUP($G51,'HC Lists'!$G$9:$H$13,2))</f>
        <v>24</v>
      </c>
      <c r="I51" s="11" t="s">
        <v>56</v>
      </c>
      <c r="J51" s="5" t="s">
        <v>57</v>
      </c>
      <c r="K51" s="11"/>
      <c r="L51" s="2"/>
      <c r="M51" s="11" t="s">
        <v>32</v>
      </c>
      <c r="N51" s="11" t="s">
        <v>32</v>
      </c>
      <c r="O51" s="10">
        <f>IF(OR($M51="",$N51=""),"",VLOOKUP($M51,'HC Lists'!$D$9:$E$13,2)*VLOOKUP($N51,'HC Lists'!$G$9:$H$13,2))</f>
        <v>4</v>
      </c>
      <c r="P51" s="10">
        <f>IF(OR($H51="",$O51=""),"",$H51-$O51)</f>
        <v>20</v>
      </c>
    </row>
    <row r="52" spans="1:16" s="13" customFormat="1" ht="41.4" x14ac:dyDescent="0.3">
      <c r="A52" s="11">
        <v>53</v>
      </c>
      <c r="B52" s="11" t="s">
        <v>76</v>
      </c>
      <c r="C52" s="11" t="s">
        <v>38</v>
      </c>
      <c r="D52" s="5" t="s">
        <v>77</v>
      </c>
      <c r="E52" s="5" t="s">
        <v>78</v>
      </c>
      <c r="F52" s="11" t="s">
        <v>29</v>
      </c>
      <c r="G52" s="11" t="s">
        <v>35</v>
      </c>
      <c r="H52" s="10">
        <f>IF(OR($F52="",$G52=""),"",VLOOKUP($F52,'HC Lists'!$D$9:$E$13,2)*VLOOKUP($G52,'HC Lists'!$G$9:$H$13,2))</f>
        <v>24</v>
      </c>
      <c r="I52" s="11" t="s">
        <v>74</v>
      </c>
      <c r="J52" s="5" t="s">
        <v>79</v>
      </c>
      <c r="K52" s="11"/>
      <c r="L52" s="2"/>
      <c r="M52" s="11" t="s">
        <v>32</v>
      </c>
      <c r="N52" s="11" t="s">
        <v>35</v>
      </c>
      <c r="O52" s="10">
        <f>IF(OR($M52="",$N52=""),"",VLOOKUP($M52,'HC Lists'!$D$9:$E$13,2)*VLOOKUP($N52,'HC Lists'!$G$9:$H$13,2))</f>
        <v>16</v>
      </c>
      <c r="P52" s="10">
        <f>IF(OR($H52="",$O52=""),"",$H52-$O52)</f>
        <v>8</v>
      </c>
    </row>
    <row r="53" spans="1:16" s="13" customFormat="1" ht="41.4" x14ac:dyDescent="0.3">
      <c r="A53" s="60">
        <v>54</v>
      </c>
      <c r="B53" s="60" t="s">
        <v>22</v>
      </c>
      <c r="C53" s="60" t="s">
        <v>38</v>
      </c>
      <c r="D53" s="62" t="s">
        <v>42</v>
      </c>
      <c r="E53" s="62" t="s">
        <v>43</v>
      </c>
      <c r="F53" s="60" t="s">
        <v>35</v>
      </c>
      <c r="G53" s="60" t="s">
        <v>29</v>
      </c>
      <c r="H53" s="59">
        <f>IF(OR($F53="",$G53=""),"",VLOOKUP($F53,'HC Lists'!$D$9:$E$13,2)*VLOOKUP($G53,'HC Lists'!$G$9:$H$13,2))</f>
        <v>16</v>
      </c>
      <c r="I53" s="60" t="s">
        <v>44</v>
      </c>
      <c r="J53" s="62"/>
      <c r="K53" s="60"/>
      <c r="L53" s="61"/>
      <c r="M53" s="60"/>
      <c r="N53" s="60"/>
      <c r="O53" s="59" t="str">
        <f>IF(OR($M53="",$N53=""),"",VLOOKUP($M53,'HC Lists'!$D$9:$E$13,2)*VLOOKUP($N53,'HC Lists'!$G$9:$H$13,2))</f>
        <v/>
      </c>
      <c r="P53" s="59" t="str">
        <f>IF(OR($H53="",$O53=""),"",$H53-$O53)</f>
        <v/>
      </c>
    </row>
    <row r="54" spans="1:16" s="13" customFormat="1" ht="41.4" x14ac:dyDescent="0.3">
      <c r="A54" s="11">
        <v>55</v>
      </c>
      <c r="B54" s="11" t="s">
        <v>177</v>
      </c>
      <c r="C54" s="11" t="s">
        <v>163</v>
      </c>
      <c r="D54" s="5" t="s">
        <v>181</v>
      </c>
      <c r="E54" s="5" t="s">
        <v>182</v>
      </c>
      <c r="F54" s="11" t="s">
        <v>29</v>
      </c>
      <c r="G54" s="11" t="s">
        <v>35</v>
      </c>
      <c r="H54" s="10">
        <f>IF(OR($F54="",$G54=""),"",VLOOKUP($F54,'HC Lists'!$D$9:$E$13,2)*VLOOKUP($G54,'HC Lists'!$G$9:$H$13,2))</f>
        <v>24</v>
      </c>
      <c r="I54" s="11" t="s">
        <v>165</v>
      </c>
      <c r="J54" s="5" t="s">
        <v>183</v>
      </c>
      <c r="K54" s="11"/>
      <c r="L54" s="2"/>
      <c r="M54" s="11" t="s">
        <v>29</v>
      </c>
      <c r="N54" s="11" t="s">
        <v>32</v>
      </c>
      <c r="O54" s="10">
        <f>IF(OR($M54="",$N54=""),"",VLOOKUP($M54,'HC Lists'!$D$9:$E$13,2)*VLOOKUP($N54,'HC Lists'!$G$9:$H$13,2))</f>
        <v>6</v>
      </c>
      <c r="P54" s="10">
        <f>IF(OR($H54="",$O54=""),"",$H54-$O54)</f>
        <v>18</v>
      </c>
    </row>
    <row r="55" spans="1:16" s="13" customFormat="1" ht="27.6" x14ac:dyDescent="0.3">
      <c r="A55" s="60">
        <v>56</v>
      </c>
      <c r="B55" s="60" t="s">
        <v>58</v>
      </c>
      <c r="C55" s="60" t="s">
        <v>529</v>
      </c>
      <c r="D55" s="62" t="s">
        <v>92</v>
      </c>
      <c r="E55" s="62" t="s">
        <v>93</v>
      </c>
      <c r="F55" s="60" t="s">
        <v>35</v>
      </c>
      <c r="G55" s="60" t="s">
        <v>29</v>
      </c>
      <c r="H55" s="59">
        <f>IF(OR($F55="",$G55=""),"",VLOOKUP($F55,'HC Lists'!$D$9:$E$13,2)*VLOOKUP($G55,'HC Lists'!$G$9:$H$13,2))</f>
        <v>16</v>
      </c>
      <c r="I55" s="60" t="s">
        <v>36</v>
      </c>
      <c r="J55" s="62" t="s">
        <v>94</v>
      </c>
      <c r="K55" s="60"/>
      <c r="L55" s="61"/>
      <c r="M55" s="60" t="s">
        <v>32</v>
      </c>
      <c r="N55" s="60" t="s">
        <v>32</v>
      </c>
      <c r="O55" s="59">
        <f>IF(OR($M55="",$N55=""),"",VLOOKUP($M55,'HC Lists'!$D$9:$E$13,2)*VLOOKUP($N55,'HC Lists'!$G$9:$H$13,2))</f>
        <v>4</v>
      </c>
      <c r="P55" s="59">
        <f>IF(OR($H55="",$O55=""),"",$H55-$O55)</f>
        <v>12</v>
      </c>
    </row>
    <row r="56" spans="1:16" s="13" customFormat="1" ht="27.6" x14ac:dyDescent="0.3">
      <c r="A56" s="60">
        <v>57</v>
      </c>
      <c r="B56" s="60" t="s">
        <v>58</v>
      </c>
      <c r="C56" s="60" t="s">
        <v>528</v>
      </c>
      <c r="D56" s="62" t="s">
        <v>527</v>
      </c>
      <c r="E56" s="62" t="s">
        <v>93</v>
      </c>
      <c r="F56" s="60" t="s">
        <v>35</v>
      </c>
      <c r="G56" s="60" t="s">
        <v>29</v>
      </c>
      <c r="H56" s="59">
        <f>IF(OR($F56="",$G56=""),"",VLOOKUP($F56,'HC Lists'!$D$9:$E$13,2)*VLOOKUP($G56,'HC Lists'!$G$9:$H$13,2))</f>
        <v>16</v>
      </c>
      <c r="I56" s="60" t="s">
        <v>36</v>
      </c>
      <c r="J56" s="62" t="s">
        <v>96</v>
      </c>
      <c r="K56" s="60"/>
      <c r="L56" s="61"/>
      <c r="M56" s="60" t="s">
        <v>32</v>
      </c>
      <c r="N56" s="60" t="s">
        <v>32</v>
      </c>
      <c r="O56" s="59">
        <f>IF(OR($M56="",$N56=""),"",VLOOKUP($M56,'HC Lists'!$D$9:$E$13,2)*VLOOKUP($N56,'HC Lists'!$G$9:$H$13,2))</f>
        <v>4</v>
      </c>
      <c r="P56" s="59">
        <f>IF(OR($H56="",$O56=""),"",$H56-$O56)</f>
        <v>12</v>
      </c>
    </row>
    <row r="57" spans="1:16" s="54" customFormat="1" ht="27.6" x14ac:dyDescent="0.3">
      <c r="A57" s="56">
        <v>59</v>
      </c>
      <c r="B57" s="56" t="s">
        <v>71</v>
      </c>
      <c r="C57" s="56" t="s">
        <v>159</v>
      </c>
      <c r="D57" s="58" t="s">
        <v>160</v>
      </c>
      <c r="E57" s="58" t="s">
        <v>161</v>
      </c>
      <c r="F57" s="56" t="s">
        <v>35</v>
      </c>
      <c r="G57" s="56" t="s">
        <v>29</v>
      </c>
      <c r="H57" s="55">
        <f>IF(OR($F57="",$G57=""),"",VLOOKUP($F57,'HC Lists'!$D$9:$E$13,2)*VLOOKUP($G57,'HC Lists'!$G$9:$H$13,2))</f>
        <v>16</v>
      </c>
      <c r="I57" s="56" t="s">
        <v>44</v>
      </c>
      <c r="J57" s="58" t="s">
        <v>162</v>
      </c>
      <c r="K57" s="56"/>
      <c r="L57" s="57">
        <v>300000</v>
      </c>
      <c r="M57" s="56" t="s">
        <v>35</v>
      </c>
      <c r="N57" s="56" t="s">
        <v>32</v>
      </c>
      <c r="O57" s="55">
        <f>IF(OR($M57="",$N57=""),"",VLOOKUP($M57,'HC Lists'!$D$9:$E$13,2)*VLOOKUP($N57,'HC Lists'!$G$9:$H$13,2))</f>
        <v>8</v>
      </c>
      <c r="P57" s="55">
        <f>IF(OR($H57="",$O57=""),"",$H57-$O57)</f>
        <v>8</v>
      </c>
    </row>
    <row r="58" spans="1:16" s="53" customFormat="1" ht="27.6" x14ac:dyDescent="0.25">
      <c r="A58" s="11">
        <v>60</v>
      </c>
      <c r="B58" s="11" t="s">
        <v>66</v>
      </c>
      <c r="C58" s="10" t="s">
        <v>253</v>
      </c>
      <c r="D58" s="5" t="s">
        <v>254</v>
      </c>
      <c r="E58" s="5" t="s">
        <v>255</v>
      </c>
      <c r="F58" s="11" t="s">
        <v>35</v>
      </c>
      <c r="G58" s="11" t="s">
        <v>29</v>
      </c>
      <c r="H58" s="10">
        <f>IF(OR($F58="",$G58=""),"",VLOOKUP($F58,'HC Lists'!$D$9:$E$13,2)*VLOOKUP($G58,'HC Lists'!$G$9:$H$13,2))</f>
        <v>16</v>
      </c>
      <c r="I58" s="11" t="s">
        <v>44</v>
      </c>
      <c r="J58" s="5" t="s">
        <v>256</v>
      </c>
      <c r="K58" s="11"/>
      <c r="L58" s="2">
        <v>200000</v>
      </c>
      <c r="M58" s="11" t="s">
        <v>35</v>
      </c>
      <c r="N58" s="11" t="s">
        <v>32</v>
      </c>
      <c r="O58" s="10">
        <f>IF(OR($M58="",$N58=""),"",VLOOKUP($M58,'HC Lists'!$D$9:$E$13,2)*VLOOKUP($N58,'HC Lists'!$G$9:$H$13,2))</f>
        <v>8</v>
      </c>
      <c r="P58" s="10">
        <f>IF(OR($H58="",$O58=""),"",$H58-$O58)</f>
        <v>8</v>
      </c>
    </row>
    <row r="59" spans="1:16" ht="27.6" x14ac:dyDescent="0.25">
      <c r="A59" s="11">
        <v>61</v>
      </c>
      <c r="B59" s="11" t="s">
        <v>71</v>
      </c>
      <c r="C59" s="10" t="s">
        <v>253</v>
      </c>
      <c r="D59" s="5" t="s">
        <v>260</v>
      </c>
      <c r="E59" s="5" t="s">
        <v>261</v>
      </c>
      <c r="F59" s="11" t="s">
        <v>29</v>
      </c>
      <c r="G59" s="11" t="s">
        <v>35</v>
      </c>
      <c r="H59" s="10">
        <f>IF(OR($F59="",$G59=""),"",VLOOKUP($F59,'HC Lists'!$D$9:$E$13,2)*VLOOKUP($G59,'HC Lists'!$G$9:$H$13,2))</f>
        <v>24</v>
      </c>
      <c r="I59" s="11" t="s">
        <v>44</v>
      </c>
      <c r="J59" s="5" t="s">
        <v>262</v>
      </c>
      <c r="K59" s="11"/>
      <c r="L59" s="2"/>
      <c r="M59" s="11" t="s">
        <v>29</v>
      </c>
      <c r="N59" s="11" t="s">
        <v>29</v>
      </c>
      <c r="O59" s="10">
        <f>IF(OR($M59="",$N59=""),"",VLOOKUP($M59,'HC Lists'!$D$9:$E$13,2)*VLOOKUP($N59,'HC Lists'!$G$9:$H$13,2))</f>
        <v>12</v>
      </c>
      <c r="P59" s="10">
        <f>IF(OR($H59="",$O59=""),"",$H59-$O59)</f>
        <v>12</v>
      </c>
    </row>
    <row r="60" spans="1:16" ht="41.4" x14ac:dyDescent="0.25">
      <c r="A60" s="11">
        <v>62</v>
      </c>
      <c r="B60" s="11" t="s">
        <v>227</v>
      </c>
      <c r="C60" s="11" t="s">
        <v>140</v>
      </c>
      <c r="D60" s="5" t="s">
        <v>228</v>
      </c>
      <c r="E60" s="5" t="s">
        <v>229</v>
      </c>
      <c r="F60" s="11" t="s">
        <v>32</v>
      </c>
      <c r="G60" s="11" t="s">
        <v>27</v>
      </c>
      <c r="H60" s="10">
        <f>IF(OR($F60="",$G60=""),"",VLOOKUP($F60,'HC Lists'!$D$9:$E$13,2)*VLOOKUP($G60,'HC Lists'!$G$9:$H$13,2))</f>
        <v>32</v>
      </c>
      <c r="I60" s="11" t="s">
        <v>230</v>
      </c>
      <c r="J60" s="5" t="s">
        <v>231</v>
      </c>
      <c r="K60" s="11"/>
      <c r="L60" s="2"/>
      <c r="M60" s="11" t="s">
        <v>32</v>
      </c>
      <c r="N60" s="11" t="s">
        <v>29</v>
      </c>
      <c r="O60" s="10">
        <f>IF(OR($M60="",$N60=""),"",VLOOKUP($M60,'HC Lists'!$D$9:$E$13,2)*VLOOKUP($N60,'HC Lists'!$G$9:$H$13,2))</f>
        <v>8</v>
      </c>
      <c r="P60" s="10">
        <f>IF(OR($H60="",$O60=""),"",$H60-$O60)</f>
        <v>24</v>
      </c>
    </row>
    <row r="61" spans="1:16" ht="55.2" x14ac:dyDescent="0.25">
      <c r="A61" s="11">
        <v>63</v>
      </c>
      <c r="B61" s="11" t="s">
        <v>227</v>
      </c>
      <c r="C61" s="11" t="s">
        <v>140</v>
      </c>
      <c r="D61" s="5" t="s">
        <v>232</v>
      </c>
      <c r="E61" s="5" t="s">
        <v>233</v>
      </c>
      <c r="F61" s="11" t="s">
        <v>32</v>
      </c>
      <c r="G61" s="11" t="s">
        <v>27</v>
      </c>
      <c r="H61" s="10">
        <f>IF(OR($F61="",$G61=""),"",VLOOKUP($F61,'HC Lists'!$D$9:$E$13,2)*VLOOKUP($G61,'HC Lists'!$G$9:$H$13,2))</f>
        <v>32</v>
      </c>
      <c r="I61" s="11" t="s">
        <v>123</v>
      </c>
      <c r="J61" s="5" t="s">
        <v>234</v>
      </c>
      <c r="K61" s="11"/>
      <c r="L61" s="2"/>
      <c r="M61" s="11" t="s">
        <v>32</v>
      </c>
      <c r="N61" s="11" t="s">
        <v>32</v>
      </c>
      <c r="O61" s="10">
        <f>IF(OR($M61="",$N61=""),"",VLOOKUP($M61,'HC Lists'!$D$9:$E$13,2)*VLOOKUP($N61,'HC Lists'!$G$9:$H$13,2))</f>
        <v>4</v>
      </c>
      <c r="P61" s="10">
        <f>IF(OR($H61="",$O61=""),"",$H61-$O61)</f>
        <v>28</v>
      </c>
    </row>
    <row r="62" spans="1:16" ht="41.4" x14ac:dyDescent="0.25">
      <c r="A62" s="11">
        <v>64</v>
      </c>
      <c r="B62" s="11" t="s">
        <v>66</v>
      </c>
      <c r="C62" s="11" t="s">
        <v>38</v>
      </c>
      <c r="D62" s="5" t="s">
        <v>67</v>
      </c>
      <c r="E62" s="5" t="s">
        <v>68</v>
      </c>
      <c r="F62" s="11" t="s">
        <v>32</v>
      </c>
      <c r="G62" s="11" t="s">
        <v>27</v>
      </c>
      <c r="H62" s="10">
        <f>IF(OR($F62="",$G62=""),"",VLOOKUP($F62,'HC Lists'!$D$9:$E$13,2)*VLOOKUP($G62,'HC Lists'!$G$9:$H$13,2))</f>
        <v>32</v>
      </c>
      <c r="I62" s="11" t="s">
        <v>69</v>
      </c>
      <c r="J62" s="5" t="s">
        <v>70</v>
      </c>
      <c r="K62" s="11"/>
      <c r="L62" s="2"/>
      <c r="M62" s="11" t="s">
        <v>32</v>
      </c>
      <c r="N62" s="11" t="s">
        <v>32</v>
      </c>
      <c r="O62" s="10">
        <f>IF(OR($M62="",$N62=""),"",VLOOKUP($M62,'HC Lists'!$D$9:$E$13,2)*VLOOKUP($N62,'HC Lists'!$G$9:$H$13,2))</f>
        <v>4</v>
      </c>
      <c r="P62" s="10">
        <f>IF(OR($H62="",$O62=""),"",$H62-$O62)</f>
        <v>28</v>
      </c>
    </row>
    <row r="63" spans="1:16" ht="55.2" x14ac:dyDescent="0.25">
      <c r="A63" s="11">
        <v>65</v>
      </c>
      <c r="B63" s="11" t="s">
        <v>275</v>
      </c>
      <c r="C63" s="11" t="s">
        <v>267</v>
      </c>
      <c r="D63" s="5" t="s">
        <v>276</v>
      </c>
      <c r="E63" s="5" t="s">
        <v>277</v>
      </c>
      <c r="F63" s="11" t="s">
        <v>32</v>
      </c>
      <c r="G63" s="11" t="s">
        <v>27</v>
      </c>
      <c r="H63" s="10">
        <f>IF(OR($F63="",$G63=""),"",VLOOKUP($F63,'HC Lists'!$D$9:$E$13,2)*VLOOKUP($G63,'HC Lists'!$G$9:$H$13,2))</f>
        <v>32</v>
      </c>
      <c r="I63" s="11" t="s">
        <v>278</v>
      </c>
      <c r="J63" s="5" t="s">
        <v>279</v>
      </c>
      <c r="K63" s="11"/>
      <c r="L63" s="2"/>
      <c r="M63" s="11" t="s">
        <v>32</v>
      </c>
      <c r="N63" s="11" t="s">
        <v>29</v>
      </c>
      <c r="O63" s="10">
        <f>IF(OR($M63="",$N63=""),"",VLOOKUP($M63,'HC Lists'!$D$9:$E$13,2)*VLOOKUP($N63,'HC Lists'!$G$9:$H$13,2))</f>
        <v>8</v>
      </c>
      <c r="P63" s="10">
        <f>IF(OR($H63="",$O63=""),"",$H63-$O63)</f>
        <v>24</v>
      </c>
    </row>
    <row r="64" spans="1:16" ht="27.6" x14ac:dyDescent="0.25">
      <c r="A64" s="11">
        <v>66</v>
      </c>
      <c r="B64" s="11" t="s">
        <v>22</v>
      </c>
      <c r="C64" s="11" t="s">
        <v>106</v>
      </c>
      <c r="D64" s="5" t="s">
        <v>107</v>
      </c>
      <c r="E64" s="5" t="s">
        <v>108</v>
      </c>
      <c r="F64" s="11" t="s">
        <v>29</v>
      </c>
      <c r="G64" s="11" t="s">
        <v>29</v>
      </c>
      <c r="H64" s="10">
        <f>IF(OR($F64="",$G64=""),"",VLOOKUP($F64,'HC Lists'!$D$9:$E$13,2)*VLOOKUP($G64,'HC Lists'!$G$9:$H$13,2))</f>
        <v>12</v>
      </c>
      <c r="I64" s="11" t="s">
        <v>109</v>
      </c>
      <c r="J64" s="5" t="s">
        <v>110</v>
      </c>
      <c r="K64" s="11"/>
      <c r="L64" s="2"/>
      <c r="M64" s="11" t="s">
        <v>32</v>
      </c>
      <c r="N64" s="11" t="s">
        <v>32</v>
      </c>
      <c r="O64" s="10">
        <f>IF(OR($M64="",$N64=""),"",VLOOKUP($M64,'HC Lists'!$D$9:$E$13,2)*VLOOKUP($N64,'HC Lists'!$G$9:$H$13,2))</f>
        <v>4</v>
      </c>
      <c r="P64" s="10">
        <f>IF(OR($H64="",$O64=""),"",$H64-$O64)</f>
        <v>8</v>
      </c>
    </row>
    <row r="65" spans="1:16" ht="27.6" x14ac:dyDescent="0.25">
      <c r="A65" s="11">
        <v>67</v>
      </c>
      <c r="B65" s="11" t="s">
        <v>223</v>
      </c>
      <c r="C65" s="11" t="s">
        <v>140</v>
      </c>
      <c r="D65" s="5" t="s">
        <v>224</v>
      </c>
      <c r="E65" s="5" t="s">
        <v>225</v>
      </c>
      <c r="F65" s="11" t="s">
        <v>29</v>
      </c>
      <c r="G65" s="11" t="s">
        <v>29</v>
      </c>
      <c r="H65" s="10">
        <f>IF(OR($F65="",$G65=""),"",VLOOKUP($F65,'HC Lists'!$D$9:$E$13,2)*VLOOKUP($G65,'HC Lists'!$G$9:$H$13,2))</f>
        <v>12</v>
      </c>
      <c r="I65" s="11"/>
      <c r="J65" s="5" t="s">
        <v>226</v>
      </c>
      <c r="K65" s="11"/>
      <c r="L65" s="2"/>
      <c r="M65" s="11" t="s">
        <v>32</v>
      </c>
      <c r="N65" s="11" t="s">
        <v>32</v>
      </c>
      <c r="O65" s="10">
        <f>IF(OR($M65="",$N65=""),"",VLOOKUP($M65,'HC Lists'!$D$9:$E$13,2)*VLOOKUP($N65,'HC Lists'!$G$9:$H$13,2))</f>
        <v>4</v>
      </c>
      <c r="P65" s="10">
        <f>IF(OR($H65="",$O65=""),"",$H65-$O65)</f>
        <v>8</v>
      </c>
    </row>
    <row r="66" spans="1:16" ht="27.6" x14ac:dyDescent="0.25">
      <c r="A66" s="11">
        <v>68</v>
      </c>
      <c r="B66" s="11" t="s">
        <v>140</v>
      </c>
      <c r="C66" s="11" t="s">
        <v>140</v>
      </c>
      <c r="D66" s="5" t="s">
        <v>209</v>
      </c>
      <c r="E66" s="5" t="s">
        <v>210</v>
      </c>
      <c r="F66" s="11" t="s">
        <v>29</v>
      </c>
      <c r="G66" s="11" t="s">
        <v>29</v>
      </c>
      <c r="H66" s="10">
        <f>IF(OR($F66="",$G66=""),"",VLOOKUP($F66,'HC Lists'!$D$9:$E$13,2)*VLOOKUP($G66,'HC Lists'!$G$9:$H$13,2))</f>
        <v>12</v>
      </c>
      <c r="I66" s="11"/>
      <c r="J66" s="5" t="s">
        <v>211</v>
      </c>
      <c r="K66" s="11"/>
      <c r="L66" s="2"/>
      <c r="M66" s="11" t="s">
        <v>32</v>
      </c>
      <c r="N66" s="11" t="s">
        <v>32</v>
      </c>
      <c r="O66" s="10">
        <f>IF(OR($M66="",$N66=""),"",VLOOKUP($M66,'HC Lists'!$D$9:$E$13,2)*VLOOKUP($N66,'HC Lists'!$G$9:$H$13,2))</f>
        <v>4</v>
      </c>
      <c r="P66" s="10">
        <f>IF(OR($H66="",$O66=""),"",$H66-$O66)</f>
        <v>8</v>
      </c>
    </row>
    <row r="67" spans="1:16" ht="41.4" x14ac:dyDescent="0.25">
      <c r="A67" s="11">
        <v>69</v>
      </c>
      <c r="B67" s="11" t="s">
        <v>285</v>
      </c>
      <c r="C67" s="11" t="s">
        <v>267</v>
      </c>
      <c r="D67" s="5" t="s">
        <v>286</v>
      </c>
      <c r="E67" s="5" t="s">
        <v>287</v>
      </c>
      <c r="F67" s="11" t="s">
        <v>29</v>
      </c>
      <c r="G67" s="11" t="s">
        <v>29</v>
      </c>
      <c r="H67" s="10">
        <f>IF(OR($F67="",$G67=""),"",VLOOKUP($F67,'HC Lists'!$D$9:$E$13,2)*VLOOKUP($G67,'HC Lists'!$G$9:$H$13,2))</f>
        <v>12</v>
      </c>
      <c r="I67" s="11" t="s">
        <v>36</v>
      </c>
      <c r="J67" s="5" t="s">
        <v>288</v>
      </c>
      <c r="K67" s="11"/>
      <c r="L67" s="2"/>
      <c r="M67" s="11" t="s">
        <v>32</v>
      </c>
      <c r="N67" s="11" t="s">
        <v>32</v>
      </c>
      <c r="O67" s="10">
        <f>IF(OR($M67="",$N67=""),"",VLOOKUP($M67,'HC Lists'!$D$9:$E$13,2)*VLOOKUP($N67,'HC Lists'!$G$9:$H$13,2))</f>
        <v>4</v>
      </c>
      <c r="P67" s="10">
        <f>IF(OR($H67="",$O67=""),"",$H67-$O67)</f>
        <v>8</v>
      </c>
    </row>
    <row r="68" spans="1:16" ht="41.4" x14ac:dyDescent="0.25">
      <c r="A68" s="50">
        <v>70</v>
      </c>
      <c r="B68" s="50" t="s">
        <v>140</v>
      </c>
      <c r="C68" s="50" t="s">
        <v>135</v>
      </c>
      <c r="D68" s="52" t="s">
        <v>141</v>
      </c>
      <c r="E68" s="52" t="s">
        <v>142</v>
      </c>
      <c r="F68" s="50" t="s">
        <v>29</v>
      </c>
      <c r="G68" s="50" t="s">
        <v>29</v>
      </c>
      <c r="H68" s="49">
        <f>IF(OR($F68="",$G68=""),"",VLOOKUP($F68,'HC Lists'!$D$9:$E$13,2)*VLOOKUP($G68,'HC Lists'!$G$9:$H$13,2))</f>
        <v>12</v>
      </c>
      <c r="I68" s="50" t="s">
        <v>143</v>
      </c>
      <c r="J68" s="52" t="s">
        <v>144</v>
      </c>
      <c r="K68" s="50"/>
      <c r="L68" s="51"/>
      <c r="M68" s="50" t="s">
        <v>32</v>
      </c>
      <c r="N68" s="50" t="s">
        <v>32</v>
      </c>
      <c r="O68" s="49">
        <f>IF(OR($M68="",$N68=""),"",VLOOKUP($M68,'HC Lists'!$D$9:$E$13,2)*VLOOKUP($N68,'HC Lists'!$G$9:$H$13,2))</f>
        <v>4</v>
      </c>
      <c r="P68" s="49">
        <f>IF(OR($H68="",$O68=""),"",$H68-$O68)</f>
        <v>8</v>
      </c>
    </row>
    <row r="69" spans="1:16" ht="69" x14ac:dyDescent="0.25">
      <c r="A69" s="11">
        <v>71</v>
      </c>
      <c r="B69" s="11" t="s">
        <v>184</v>
      </c>
      <c r="C69" s="11" t="s">
        <v>185</v>
      </c>
      <c r="D69" s="5" t="s">
        <v>186</v>
      </c>
      <c r="E69" s="5" t="s">
        <v>187</v>
      </c>
      <c r="F69" s="11" t="s">
        <v>29</v>
      </c>
      <c r="G69" s="11" t="s">
        <v>29</v>
      </c>
      <c r="H69" s="10">
        <f>IF(OR($F69="",$G69=""),"",VLOOKUP($F69,'HC Lists'!$D$9:$E$13,2)*VLOOKUP($G69,'HC Lists'!$G$9:$H$13,2))</f>
        <v>12</v>
      </c>
      <c r="I69" s="11" t="s">
        <v>188</v>
      </c>
      <c r="J69" s="5" t="s">
        <v>189</v>
      </c>
      <c r="K69" s="11"/>
      <c r="L69" s="2"/>
      <c r="M69" s="11" t="s">
        <v>32</v>
      </c>
      <c r="N69" s="11" t="s">
        <v>32</v>
      </c>
      <c r="O69" s="10">
        <f>IF(OR($M69="",$N69=""),"",VLOOKUP($M69,'HC Lists'!$D$9:$E$13,2)*VLOOKUP($N69,'HC Lists'!$G$9:$H$13,2))</f>
        <v>4</v>
      </c>
      <c r="P69" s="10">
        <f>IF(OR($H69="",$O69=""),"",$H69-$O69)</f>
        <v>8</v>
      </c>
    </row>
    <row r="70" spans="1:16" ht="41.4" x14ac:dyDescent="0.25">
      <c r="A70" s="11">
        <v>72</v>
      </c>
      <c r="B70" s="11" t="s">
        <v>58</v>
      </c>
      <c r="C70" s="11" t="s">
        <v>106</v>
      </c>
      <c r="D70" s="5" t="s">
        <v>111</v>
      </c>
      <c r="E70" s="5" t="s">
        <v>112</v>
      </c>
      <c r="F70" s="11" t="s">
        <v>32</v>
      </c>
      <c r="G70" s="11" t="s">
        <v>35</v>
      </c>
      <c r="H70" s="10">
        <f>IF(OR($F70="",$G70=""),"",VLOOKUP($F70,'HC Lists'!$D$9:$E$13,2)*VLOOKUP($G70,'HC Lists'!$G$9:$H$13,2))</f>
        <v>16</v>
      </c>
      <c r="I70" s="11" t="s">
        <v>113</v>
      </c>
      <c r="J70" s="5" t="s">
        <v>114</v>
      </c>
      <c r="K70" s="11"/>
      <c r="L70" s="2"/>
      <c r="M70" s="11" t="s">
        <v>32</v>
      </c>
      <c r="N70" s="11" t="s">
        <v>32</v>
      </c>
      <c r="O70" s="10">
        <f>IF(OR($M70="",$N70=""),"",VLOOKUP($M70,'HC Lists'!$D$9:$E$13,2)*VLOOKUP($N70,'HC Lists'!$G$9:$H$13,2))</f>
        <v>4</v>
      </c>
      <c r="P70" s="10">
        <f>IF(OR($H70="",$O70=""),"",$H70-$O70)</f>
        <v>12</v>
      </c>
    </row>
    <row r="71" spans="1:16" ht="55.2" x14ac:dyDescent="0.25">
      <c r="A71" s="11">
        <v>73</v>
      </c>
      <c r="B71" s="11" t="s">
        <v>85</v>
      </c>
      <c r="C71" s="11" t="s">
        <v>38</v>
      </c>
      <c r="D71" s="5" t="s">
        <v>86</v>
      </c>
      <c r="E71" s="5" t="s">
        <v>87</v>
      </c>
      <c r="F71" s="11" t="s">
        <v>32</v>
      </c>
      <c r="G71" s="11" t="s">
        <v>35</v>
      </c>
      <c r="H71" s="10">
        <f>IF(OR($F71="",$G71=""),"",VLOOKUP($F71,'HC Lists'!$D$9:$E$13,2)*VLOOKUP($G71,'HC Lists'!$G$9:$H$13,2))</f>
        <v>16</v>
      </c>
      <c r="I71" s="11" t="s">
        <v>56</v>
      </c>
      <c r="J71" s="5" t="s">
        <v>526</v>
      </c>
      <c r="K71" s="11"/>
      <c r="L71" s="2"/>
      <c r="M71" s="11" t="s">
        <v>88</v>
      </c>
      <c r="N71" s="11" t="s">
        <v>35</v>
      </c>
      <c r="O71" s="10">
        <f>IF(OR($M71="",$N71=""),"",VLOOKUP($M71,'HC Lists'!$D$9:$E$13,2)*VLOOKUP($N71,'HC Lists'!$G$9:$H$13,2))</f>
        <v>8</v>
      </c>
      <c r="P71" s="10">
        <f>IF(OR($H71="",$O71=""),"",$H71-$O71)</f>
        <v>8</v>
      </c>
    </row>
    <row r="72" spans="1:16" ht="55.2" x14ac:dyDescent="0.25">
      <c r="A72" s="11">
        <v>74</v>
      </c>
      <c r="B72" s="11" t="s">
        <v>80</v>
      </c>
      <c r="C72" s="11" t="s">
        <v>38</v>
      </c>
      <c r="D72" s="5" t="s">
        <v>81</v>
      </c>
      <c r="E72" s="5" t="s">
        <v>82</v>
      </c>
      <c r="F72" s="11" t="s">
        <v>32</v>
      </c>
      <c r="G72" s="11" t="s">
        <v>35</v>
      </c>
      <c r="H72" s="10">
        <f>IF(OR($F72="",$G72=""),"",VLOOKUP($F72,'HC Lists'!$D$9:$E$13,2)*VLOOKUP($G72,'HC Lists'!$G$9:$H$13,2))</f>
        <v>16</v>
      </c>
      <c r="I72" s="11" t="s">
        <v>83</v>
      </c>
      <c r="J72" s="5" t="s">
        <v>84</v>
      </c>
      <c r="K72" s="11"/>
      <c r="L72" s="2"/>
      <c r="M72" s="11" t="s">
        <v>32</v>
      </c>
      <c r="N72" s="11" t="s">
        <v>29</v>
      </c>
      <c r="O72" s="10">
        <f>IF(OR($M72="",$N72=""),"",VLOOKUP($M72,'HC Lists'!$D$9:$E$13,2)*VLOOKUP($N72,'HC Lists'!$G$9:$H$13,2))</f>
        <v>8</v>
      </c>
      <c r="P72" s="10">
        <f>IF(OR($H72="",$O72=""),"",$H72-$O72)</f>
        <v>8</v>
      </c>
    </row>
    <row r="73" spans="1:16" ht="55.2" x14ac:dyDescent="0.25">
      <c r="A73" s="11">
        <v>75</v>
      </c>
      <c r="B73" s="11" t="s">
        <v>289</v>
      </c>
      <c r="C73" s="11" t="s">
        <v>267</v>
      </c>
      <c r="D73" s="5" t="s">
        <v>290</v>
      </c>
      <c r="E73" s="5" t="s">
        <v>291</v>
      </c>
      <c r="F73" s="11" t="s">
        <v>32</v>
      </c>
      <c r="G73" s="11" t="s">
        <v>35</v>
      </c>
      <c r="H73" s="10">
        <f>IF(OR($F73="",$G73=""),"",VLOOKUP($F73,'HC Lists'!$D$9:$E$13,2)*VLOOKUP($G73,'HC Lists'!$G$9:$H$13,2))</f>
        <v>16</v>
      </c>
      <c r="I73" s="11" t="s">
        <v>36</v>
      </c>
      <c r="J73" s="5" t="s">
        <v>292</v>
      </c>
      <c r="K73" s="11"/>
      <c r="L73" s="2"/>
      <c r="M73" s="11" t="s">
        <v>32</v>
      </c>
      <c r="N73" s="11" t="s">
        <v>32</v>
      </c>
      <c r="O73" s="10">
        <f>IF(OR($M73="",$N73=""),"",VLOOKUP($M73,'HC Lists'!$D$9:$E$13,2)*VLOOKUP($N73,'HC Lists'!$G$9:$H$13,2))</f>
        <v>4</v>
      </c>
      <c r="P73" s="10">
        <f>IF(OR($H73="",$O73=""),"",$H73-$O73)</f>
        <v>12</v>
      </c>
    </row>
    <row r="74" spans="1:16" ht="41.4" x14ac:dyDescent="0.25">
      <c r="A74" s="11">
        <v>76</v>
      </c>
      <c r="B74" s="11" t="s">
        <v>271</v>
      </c>
      <c r="C74" s="11" t="s">
        <v>267</v>
      </c>
      <c r="D74" s="5" t="s">
        <v>272</v>
      </c>
      <c r="E74" s="5" t="s">
        <v>273</v>
      </c>
      <c r="F74" s="11" t="s">
        <v>29</v>
      </c>
      <c r="G74" s="11" t="s">
        <v>32</v>
      </c>
      <c r="H74" s="10">
        <f>IF(OR($F74="",$G74=""),"",VLOOKUP($F74,'HC Lists'!$D$9:$E$13,2)*VLOOKUP($G74,'HC Lists'!$G$9:$H$13,2))</f>
        <v>6</v>
      </c>
      <c r="I74" s="11" t="s">
        <v>143</v>
      </c>
      <c r="J74" s="5" t="s">
        <v>274</v>
      </c>
      <c r="K74" s="11"/>
      <c r="L74" s="2"/>
      <c r="M74" s="11" t="s">
        <v>32</v>
      </c>
      <c r="N74" s="11" t="s">
        <v>32</v>
      </c>
      <c r="O74" s="10">
        <f>IF(OR($M74="",$N74=""),"",VLOOKUP($M74,'HC Lists'!$D$9:$E$13,2)*VLOOKUP($N74,'HC Lists'!$G$9:$H$13,2))</f>
        <v>4</v>
      </c>
      <c r="P74" s="10">
        <f>IF(OR($H74="",$O74=""),"",$H74-$O74)</f>
        <v>2</v>
      </c>
    </row>
    <row r="75" spans="1:16" ht="27.6" x14ac:dyDescent="0.25">
      <c r="A75" s="11">
        <v>77</v>
      </c>
      <c r="B75" s="11" t="s">
        <v>140</v>
      </c>
      <c r="C75" s="11" t="s">
        <v>140</v>
      </c>
      <c r="D75" s="5" t="s">
        <v>212</v>
      </c>
      <c r="E75" s="5" t="s">
        <v>210</v>
      </c>
      <c r="F75" s="11" t="s">
        <v>32</v>
      </c>
      <c r="G75" s="11" t="s">
        <v>32</v>
      </c>
      <c r="H75" s="10">
        <f>IF(OR($F75="",$G75=""),"",VLOOKUP($F75,'HC Lists'!$D$9:$E$13,2)*VLOOKUP($G75,'HC Lists'!$G$9:$H$13,2))</f>
        <v>4</v>
      </c>
      <c r="I75" s="11"/>
      <c r="J75" s="5" t="s">
        <v>211</v>
      </c>
      <c r="K75" s="11"/>
      <c r="L75" s="2"/>
      <c r="M75" s="11" t="s">
        <v>32</v>
      </c>
      <c r="N75" s="11" t="s">
        <v>32</v>
      </c>
      <c r="O75" s="10">
        <f>IF(OR($M75="",$N75=""),"",VLOOKUP($M75,'HC Lists'!$D$9:$E$13,2)*VLOOKUP($N75,'HC Lists'!$G$9:$H$13,2))</f>
        <v>4</v>
      </c>
      <c r="P75" s="10">
        <f>IF(OR($H75="",$O75=""),"",$H75-$O75)</f>
        <v>0</v>
      </c>
    </row>
    <row r="76" spans="1:16" ht="27.6" x14ac:dyDescent="0.25">
      <c r="A76" s="11" t="s">
        <v>525</v>
      </c>
      <c r="B76" s="11" t="s">
        <v>58</v>
      </c>
      <c r="C76" s="11" t="s">
        <v>516</v>
      </c>
      <c r="D76" s="48" t="s">
        <v>524</v>
      </c>
      <c r="E76" s="48" t="s">
        <v>506</v>
      </c>
      <c r="F76" s="11" t="s">
        <v>29</v>
      </c>
      <c r="G76" s="11" t="s">
        <v>29</v>
      </c>
      <c r="H76" s="10">
        <f>IF(OR($F76="",$G76=""),"",VLOOKUP($F76,[5]Lists!$D$9:$E$13,2)*VLOOKUP($G76,[5]Lists!$G$9:$H$13,2))</f>
        <v>12</v>
      </c>
      <c r="I76" s="11" t="s">
        <v>523</v>
      </c>
      <c r="J76" s="5" t="s">
        <v>234</v>
      </c>
      <c r="K76" s="11"/>
      <c r="L76" s="2"/>
      <c r="M76" s="11" t="s">
        <v>29</v>
      </c>
      <c r="N76" s="11" t="s">
        <v>29</v>
      </c>
      <c r="O76" s="10">
        <f>IF(OR($M76="",$N76=""),"",VLOOKUP($M76,[5]Lists!$D$9:$E$13,2)*VLOOKUP($N76,[5]Lists!$G$9:$H$13,2))</f>
        <v>12</v>
      </c>
      <c r="P76" s="10">
        <f>IF(OR($H76="",$O76=""),"",$H76-$O76)</f>
        <v>0</v>
      </c>
    </row>
    <row r="77" spans="1:16" ht="41.4" x14ac:dyDescent="0.25">
      <c r="A77" s="11" t="s">
        <v>522</v>
      </c>
      <c r="B77" s="11" t="s">
        <v>58</v>
      </c>
      <c r="C77" s="11" t="s">
        <v>516</v>
      </c>
      <c r="D77" s="46" t="s">
        <v>521</v>
      </c>
      <c r="E77" s="46" t="s">
        <v>506</v>
      </c>
      <c r="F77" s="11" t="s">
        <v>29</v>
      </c>
      <c r="G77" s="11" t="s">
        <v>29</v>
      </c>
      <c r="H77" s="10">
        <f>IF(OR($F77="",$G77=""),"",VLOOKUP($F77,[5]Lists!$D$9:$E$13,2)*VLOOKUP($G77,[5]Lists!$G$9:$H$13,2))</f>
        <v>12</v>
      </c>
      <c r="I77" s="11" t="s">
        <v>520</v>
      </c>
      <c r="J77" s="5" t="s">
        <v>510</v>
      </c>
      <c r="K77" s="11"/>
      <c r="L77" s="2"/>
      <c r="M77" s="11" t="s">
        <v>29</v>
      </c>
      <c r="N77" s="11" t="s">
        <v>29</v>
      </c>
      <c r="O77" s="10">
        <f>IF(OR($M77="",$N77=""),"",VLOOKUP($M77,[5]Lists!$D$9:$E$13,2)*VLOOKUP($N77,[5]Lists!$G$9:$H$13,2))</f>
        <v>12</v>
      </c>
      <c r="P77" s="10">
        <f>IF(OR($H77="",$O77=""),"",$H77-$O77)</f>
        <v>0</v>
      </c>
    </row>
    <row r="78" spans="1:16" ht="55.2" x14ac:dyDescent="0.25">
      <c r="A78" s="11" t="s">
        <v>519</v>
      </c>
      <c r="B78" s="11" t="s">
        <v>58</v>
      </c>
      <c r="C78" s="11" t="s">
        <v>516</v>
      </c>
      <c r="D78" s="46" t="s">
        <v>518</v>
      </c>
      <c r="E78" s="46" t="s">
        <v>506</v>
      </c>
      <c r="F78" s="11" t="s">
        <v>29</v>
      </c>
      <c r="G78" s="11" t="s">
        <v>35</v>
      </c>
      <c r="H78" s="10">
        <f>IF(OR($F78="",$G78=""),"",VLOOKUP($F78,[5]Lists!$D$9:$E$13,2)*VLOOKUP($G78,[5]Lists!$G$9:$H$13,2))</f>
        <v>24</v>
      </c>
      <c r="I78" s="11" t="s">
        <v>52</v>
      </c>
      <c r="J78" s="5" t="s">
        <v>510</v>
      </c>
      <c r="K78" s="11"/>
      <c r="L78" s="2"/>
      <c r="M78" s="11" t="s">
        <v>29</v>
      </c>
      <c r="N78" s="11" t="s">
        <v>29</v>
      </c>
      <c r="O78" s="10">
        <f>IF(OR($M78="",$N78=""),"",VLOOKUP($M78,[5]Lists!$D$9:$E$13,2)*VLOOKUP($N78,[5]Lists!$G$9:$H$13,2))</f>
        <v>12</v>
      </c>
      <c r="P78" s="10">
        <f>IF(OR($H78="",$O78=""),"",$H78-$O78)</f>
        <v>12</v>
      </c>
    </row>
    <row r="79" spans="1:16" ht="55.2" x14ac:dyDescent="0.25">
      <c r="A79" s="11" t="s">
        <v>517</v>
      </c>
      <c r="B79" s="11" t="s">
        <v>58</v>
      </c>
      <c r="C79" s="11" t="s">
        <v>516</v>
      </c>
      <c r="D79" s="46" t="s">
        <v>515</v>
      </c>
      <c r="E79" s="46" t="s">
        <v>506</v>
      </c>
      <c r="F79" s="11" t="s">
        <v>29</v>
      </c>
      <c r="G79" s="11" t="s">
        <v>35</v>
      </c>
      <c r="H79" s="10">
        <f>IF(OR($F79="",$G79=""),"",VLOOKUP($F79,[5]Lists!$D$9:$E$13,2)*VLOOKUP($G79,[5]Lists!$G$9:$H$13,2))</f>
        <v>24</v>
      </c>
      <c r="I79" s="11" t="s">
        <v>52</v>
      </c>
      <c r="J79" s="5" t="s">
        <v>510</v>
      </c>
      <c r="K79" s="11"/>
      <c r="L79" s="2"/>
      <c r="M79" s="11" t="s">
        <v>29</v>
      </c>
      <c r="N79" s="11" t="s">
        <v>29</v>
      </c>
      <c r="O79" s="10">
        <f>IF(OR($M79="",$N79=""),"",VLOOKUP($M79,[5]Lists!$D$9:$E$13,2)*VLOOKUP($N79,[5]Lists!$G$9:$H$13,2))</f>
        <v>12</v>
      </c>
      <c r="P79" s="10">
        <f>IF(OR($H79="",$O79=""),"",$H79-$O79)</f>
        <v>12</v>
      </c>
    </row>
    <row r="80" spans="1:16" ht="27.6" x14ac:dyDescent="0.25">
      <c r="A80" s="11" t="s">
        <v>514</v>
      </c>
      <c r="B80" s="11" t="s">
        <v>58</v>
      </c>
      <c r="C80" s="11" t="s">
        <v>508</v>
      </c>
      <c r="D80" s="47" t="s">
        <v>513</v>
      </c>
      <c r="E80" s="46" t="s">
        <v>506</v>
      </c>
      <c r="F80" s="11" t="s">
        <v>29</v>
      </c>
      <c r="G80" s="11" t="s">
        <v>29</v>
      </c>
      <c r="H80" s="10">
        <f>IF(OR($F80="",$G80=""),"",VLOOKUP($F80,[5]Lists!$D$9:$E$13,2)*VLOOKUP($G80,[5]Lists!$G$9:$H$13,2))</f>
        <v>12</v>
      </c>
      <c r="I80" s="11" t="s">
        <v>52</v>
      </c>
      <c r="J80" s="5" t="s">
        <v>234</v>
      </c>
      <c r="K80" s="11"/>
      <c r="L80" s="2"/>
      <c r="M80" s="11"/>
      <c r="N80" s="11"/>
      <c r="O80" s="10" t="str">
        <f>IF(OR($M80="",$N80=""),"",VLOOKUP($M80,[5]Lists!$D$9:$E$13,2)*VLOOKUP($N80,[5]Lists!$G$9:$H$13,2))</f>
        <v/>
      </c>
      <c r="P80" s="10" t="str">
        <f>IF(OR($H80="",$O80=""),"",$H80-$O80)</f>
        <v/>
      </c>
    </row>
    <row r="81" spans="1:16" ht="96.6" x14ac:dyDescent="0.25">
      <c r="A81" s="11" t="s">
        <v>512</v>
      </c>
      <c r="B81" s="11" t="s">
        <v>58</v>
      </c>
      <c r="C81" s="11" t="s">
        <v>508</v>
      </c>
      <c r="D81" s="46" t="s">
        <v>511</v>
      </c>
      <c r="E81" s="46" t="s">
        <v>506</v>
      </c>
      <c r="F81" s="11" t="s">
        <v>29</v>
      </c>
      <c r="G81" s="11" t="s">
        <v>35</v>
      </c>
      <c r="H81" s="10">
        <f>IF(OR($F81="",$G81=""),"",VLOOKUP($F81,[5]Lists!$D$9:$E$13,2)*VLOOKUP($G81,[5]Lists!$G$9:$H$13,2))</f>
        <v>24</v>
      </c>
      <c r="I81" s="11" t="s">
        <v>52</v>
      </c>
      <c r="J81" s="5" t="s">
        <v>510</v>
      </c>
      <c r="K81" s="11"/>
      <c r="L81" s="2"/>
      <c r="M81" s="11"/>
      <c r="N81" s="11"/>
      <c r="O81" s="10" t="str">
        <f>IF(OR($M81="",$N81=""),"",VLOOKUP($M81,[5]Lists!$D$9:$E$13,2)*VLOOKUP($N81,[5]Lists!$G$9:$H$13,2))</f>
        <v/>
      </c>
      <c r="P81" s="10" t="str">
        <f>IF(OR($H81="",$O81=""),"",$H81-$O81)</f>
        <v/>
      </c>
    </row>
    <row r="82" spans="1:16" ht="41.4" x14ac:dyDescent="0.25">
      <c r="A82" s="11" t="s">
        <v>509</v>
      </c>
      <c r="B82" s="11" t="s">
        <v>58</v>
      </c>
      <c r="C82" s="11" t="s">
        <v>508</v>
      </c>
      <c r="D82" s="46" t="s">
        <v>507</v>
      </c>
      <c r="E82" s="46" t="s">
        <v>506</v>
      </c>
      <c r="F82" s="11" t="s">
        <v>29</v>
      </c>
      <c r="G82" s="11" t="s">
        <v>35</v>
      </c>
      <c r="H82" s="10">
        <f>IF(OR($F82="",$G82=""),"",VLOOKUP($F82,[5]Lists!$D$9:$E$13,2)*VLOOKUP($G82,[5]Lists!$G$9:$H$13,2))</f>
        <v>24</v>
      </c>
      <c r="I82" s="11" t="s">
        <v>52</v>
      </c>
      <c r="J82" s="5" t="s">
        <v>234</v>
      </c>
      <c r="K82" s="11"/>
      <c r="L82" s="2"/>
      <c r="M82" s="11"/>
      <c r="N82" s="11"/>
      <c r="O82" s="10" t="str">
        <f>IF(OR($M82="",$N82=""),"",VLOOKUP($M82,[5]Lists!$D$9:$E$13,2)*VLOOKUP($N82,[5]Lists!$G$9:$H$13,2))</f>
        <v/>
      </c>
      <c r="P82" s="10" t="str">
        <f>IF(OR($H82="",$O82=""),"",$H82-$O82)</f>
        <v/>
      </c>
    </row>
    <row r="83" spans="1:16" ht="55.2" x14ac:dyDescent="0.25">
      <c r="A83" s="11" t="s">
        <v>505</v>
      </c>
      <c r="B83" s="11" t="s">
        <v>66</v>
      </c>
      <c r="C83" s="11" t="s">
        <v>495</v>
      </c>
      <c r="D83" s="45" t="s">
        <v>504</v>
      </c>
      <c r="E83" s="45" t="s">
        <v>503</v>
      </c>
      <c r="F83" s="11" t="s">
        <v>29</v>
      </c>
      <c r="G83" s="11" t="s">
        <v>35</v>
      </c>
      <c r="H83" s="10">
        <f>IF(OR($F83="",$G83=""),"",VLOOKUP($F83,[4]Lists!$D$9:$E$13,2)*VLOOKUP($G83,[4]Lists!$G$9:$H$13,2))</f>
        <v>24</v>
      </c>
      <c r="I83" s="11"/>
      <c r="J83" s="5" t="s">
        <v>502</v>
      </c>
      <c r="K83" s="11"/>
      <c r="L83" s="2"/>
      <c r="M83" s="11" t="s">
        <v>29</v>
      </c>
      <c r="N83" s="11" t="s">
        <v>32</v>
      </c>
      <c r="O83" s="10">
        <f>IF(OR($M83="",$N83=""),"",VLOOKUP($M83,[4]Lists!$D$9:$E$13,2)*VLOOKUP($N83,[4]Lists!$G$9:$H$13,2))</f>
        <v>6</v>
      </c>
      <c r="P83" s="10">
        <f>IF(OR($H83="",$O83=""),"",$H83-$O83)</f>
        <v>18</v>
      </c>
    </row>
    <row r="84" spans="1:16" ht="41.4" x14ac:dyDescent="0.25">
      <c r="A84" s="11" t="s">
        <v>501</v>
      </c>
      <c r="B84" s="11" t="s">
        <v>66</v>
      </c>
      <c r="C84" s="11" t="s">
        <v>495</v>
      </c>
      <c r="D84" s="5" t="s">
        <v>500</v>
      </c>
      <c r="E84" s="5" t="s">
        <v>499</v>
      </c>
      <c r="F84" s="11" t="s">
        <v>35</v>
      </c>
      <c r="G84" s="11" t="s">
        <v>35</v>
      </c>
      <c r="H84" s="10">
        <f>IF(OR($F84="",$G84=""),"",VLOOKUP($F84,[4]Lists!$D$9:$E$13,2)*VLOOKUP($G84,[4]Lists!$G$9:$H$13,2))</f>
        <v>32</v>
      </c>
      <c r="I84" s="11" t="s">
        <v>44</v>
      </c>
      <c r="J84" s="5" t="s">
        <v>498</v>
      </c>
      <c r="K84" s="11"/>
      <c r="L84" s="2"/>
      <c r="M84" s="11" t="s">
        <v>35</v>
      </c>
      <c r="N84" s="11" t="s">
        <v>35</v>
      </c>
      <c r="O84" s="10">
        <f>IF(OR($M84="",$N84=""),"",VLOOKUP($M84,[4]Lists!$D$9:$E$13,2)*VLOOKUP($N84,[4]Lists!$G$9:$H$13,2))</f>
        <v>32</v>
      </c>
      <c r="P84" s="10">
        <f>IF(OR($H84="",$O84=""),"",$H84-$O84)</f>
        <v>0</v>
      </c>
    </row>
    <row r="85" spans="1:16" ht="55.2" x14ac:dyDescent="0.25">
      <c r="A85" s="11" t="s">
        <v>497</v>
      </c>
      <c r="B85" s="11" t="s">
        <v>496</v>
      </c>
      <c r="C85" s="11" t="s">
        <v>495</v>
      </c>
      <c r="D85" s="5" t="s">
        <v>494</v>
      </c>
      <c r="E85" s="5" t="s">
        <v>493</v>
      </c>
      <c r="F85" s="11" t="s">
        <v>27</v>
      </c>
      <c r="G85" s="11" t="s">
        <v>29</v>
      </c>
      <c r="H85" s="10">
        <f>IF(OR($F85="",$G85=""),"",VLOOKUP($F85,[4]Lists!$D$9:$E$13,2)*VLOOKUP($G85,[4]Lists!$G$9:$H$13,2))</f>
        <v>20</v>
      </c>
      <c r="I85" s="11" t="s">
        <v>44</v>
      </c>
      <c r="J85" s="5" t="s">
        <v>492</v>
      </c>
      <c r="K85" s="11"/>
      <c r="L85" s="2"/>
      <c r="M85" s="11" t="s">
        <v>27</v>
      </c>
      <c r="N85" s="11" t="s">
        <v>32</v>
      </c>
      <c r="O85" s="10">
        <f>IF(OR($M85="",$N85=""),"",VLOOKUP($M85,[4]Lists!$D$9:$E$13,2)*VLOOKUP($N85,[4]Lists!$G$9:$H$13,2))</f>
        <v>10</v>
      </c>
      <c r="P85" s="10">
        <f>IF(OR($H85="",$O85=""),"",$H85-$O85)</f>
        <v>10</v>
      </c>
    </row>
    <row r="86" spans="1:16" ht="82.8" x14ac:dyDescent="0.25">
      <c r="A86" s="11" t="s">
        <v>491</v>
      </c>
      <c r="B86" s="11" t="s">
        <v>140</v>
      </c>
      <c r="C86" s="11" t="s">
        <v>140</v>
      </c>
      <c r="D86" s="5" t="s">
        <v>190</v>
      </c>
      <c r="E86" s="5" t="s">
        <v>490</v>
      </c>
      <c r="F86" s="11" t="s">
        <v>27</v>
      </c>
      <c r="G86" s="11" t="s">
        <v>27</v>
      </c>
      <c r="H86" s="10">
        <f>IF(OR($F86="",$G86=""),"",VLOOKUP($F86,[3]Lists!$D$9:$E$13,2)*VLOOKUP($G86,[3]Lists!$G$9:$H$13,2))</f>
        <v>80</v>
      </c>
      <c r="I86" s="11" t="s">
        <v>192</v>
      </c>
      <c r="J86" s="5" t="s">
        <v>489</v>
      </c>
      <c r="K86" s="11"/>
      <c r="L86" s="2"/>
      <c r="M86" s="11" t="s">
        <v>29</v>
      </c>
      <c r="N86" s="11" t="s">
        <v>29</v>
      </c>
      <c r="O86" s="10">
        <f>IF(OR($M86="",$N86=""),"",VLOOKUP($M86,[3]Lists!$D$9:$E$13,2)*VLOOKUP($N86,[3]Lists!$G$9:$H$13,2))</f>
        <v>12</v>
      </c>
      <c r="P86" s="10">
        <f>IF(OR($H86="",$O86=""),"",$H86-$O86)</f>
        <v>68</v>
      </c>
    </row>
    <row r="87" spans="1:16" ht="27.6" x14ac:dyDescent="0.25">
      <c r="A87" s="11" t="s">
        <v>488</v>
      </c>
      <c r="B87" s="11" t="s">
        <v>58</v>
      </c>
      <c r="C87" s="11" t="s">
        <v>238</v>
      </c>
      <c r="D87" s="5" t="s">
        <v>239</v>
      </c>
      <c r="E87" s="5" t="s">
        <v>240</v>
      </c>
      <c r="F87" s="11" t="s">
        <v>29</v>
      </c>
      <c r="G87" s="11" t="s">
        <v>27</v>
      </c>
      <c r="H87" s="10">
        <f>IF(OR($F87="",$G87=""),"",VLOOKUP($F87,[3]Lists!$D$9:$E$13,2)*VLOOKUP($G87,[3]Lists!$G$9:$H$13,2))</f>
        <v>48</v>
      </c>
      <c r="I87" s="11" t="s">
        <v>74</v>
      </c>
      <c r="J87" s="5" t="s">
        <v>75</v>
      </c>
      <c r="K87" s="11"/>
      <c r="L87" s="2"/>
      <c r="M87" s="11" t="s">
        <v>32</v>
      </c>
      <c r="N87" s="11" t="s">
        <v>27</v>
      </c>
      <c r="O87" s="10">
        <f>IF(OR($M87="",$N87=""),"",VLOOKUP($M87,[3]Lists!$D$9:$E$13,2)*VLOOKUP($N87,[3]Lists!$G$9:$H$13,2))</f>
        <v>32</v>
      </c>
      <c r="P87" s="10">
        <f>IF(OR($H87="",$O87=""),"",$H87-$O87)</f>
        <v>16</v>
      </c>
    </row>
    <row r="88" spans="1:16" ht="69" x14ac:dyDescent="0.25">
      <c r="A88" s="11" t="s">
        <v>487</v>
      </c>
      <c r="B88" s="11" t="s">
        <v>241</v>
      </c>
      <c r="C88" s="11" t="s">
        <v>238</v>
      </c>
      <c r="D88" s="5" t="s">
        <v>242</v>
      </c>
      <c r="E88" s="5" t="s">
        <v>243</v>
      </c>
      <c r="F88" s="11" t="s">
        <v>35</v>
      </c>
      <c r="G88" s="11" t="s">
        <v>35</v>
      </c>
      <c r="H88" s="10">
        <f>IF(OR($F88="",$G88=""),"",VLOOKUP($F88,[3]Lists!$D$9:$E$13,2)*VLOOKUP($G88,[3]Lists!$G$9:$H$13,2))</f>
        <v>32</v>
      </c>
      <c r="I88" s="11" t="s">
        <v>244</v>
      </c>
      <c r="J88" s="5" t="s">
        <v>245</v>
      </c>
      <c r="K88" s="11"/>
      <c r="L88" s="2"/>
      <c r="M88" s="11" t="s">
        <v>32</v>
      </c>
      <c r="N88" s="11" t="s">
        <v>32</v>
      </c>
      <c r="O88" s="10">
        <f>IF(OR($M88="",$N88=""),"",VLOOKUP($M88,[3]Lists!$D$9:$E$13,2)*VLOOKUP($N88,[3]Lists!$G$9:$H$13,2))</f>
        <v>4</v>
      </c>
      <c r="P88" s="10">
        <f>IF(OR($H88="",$O88=""),"",$H88-$O88)</f>
        <v>28</v>
      </c>
    </row>
    <row r="89" spans="1:16" ht="151.80000000000001" x14ac:dyDescent="0.25">
      <c r="A89" s="11" t="s">
        <v>486</v>
      </c>
      <c r="B89" s="11" t="s">
        <v>22</v>
      </c>
      <c r="C89" s="11" t="s">
        <v>469</v>
      </c>
      <c r="D89" s="5" t="s">
        <v>485</v>
      </c>
      <c r="E89" s="5" t="s">
        <v>484</v>
      </c>
      <c r="F89" s="11" t="s">
        <v>29</v>
      </c>
      <c r="G89" s="11" t="s">
        <v>29</v>
      </c>
      <c r="H89" s="10">
        <f>IF(OR($F89="",$G89=""),"",VLOOKUP($F89,[2]Lists!$D$9:$E$13,2)*VLOOKUP($G89,[2]Lists!$G$9:$H$13,2))</f>
        <v>12</v>
      </c>
      <c r="I89" s="11" t="s">
        <v>483</v>
      </c>
      <c r="J89" s="5" t="s">
        <v>482</v>
      </c>
      <c r="K89" s="11"/>
      <c r="L89" s="2"/>
      <c r="M89" s="11" t="s">
        <v>32</v>
      </c>
      <c r="N89" s="11" t="s">
        <v>29</v>
      </c>
      <c r="O89" s="10">
        <f>IF(OR($M89="",$N89=""),"",VLOOKUP($M89,[2]Lists!$D$9:$E$13,2)*VLOOKUP($N89,[2]Lists!$G$9:$H$13,2))</f>
        <v>8</v>
      </c>
      <c r="P89" s="10">
        <f>IF(OR($H89="",$O89=""),"",$H89-$O89)</f>
        <v>4</v>
      </c>
    </row>
    <row r="90" spans="1:16" ht="55.2" x14ac:dyDescent="0.25">
      <c r="A90" s="11" t="s">
        <v>481</v>
      </c>
      <c r="B90" s="11" t="s">
        <v>480</v>
      </c>
      <c r="C90" s="11" t="s">
        <v>469</v>
      </c>
      <c r="D90" s="5" t="s">
        <v>479</v>
      </c>
      <c r="E90" s="5" t="s">
        <v>478</v>
      </c>
      <c r="F90" s="11" t="s">
        <v>29</v>
      </c>
      <c r="G90" s="11" t="s">
        <v>29</v>
      </c>
      <c r="H90" s="10">
        <f>IF(OR($F90="",$G90=""),"",VLOOKUP($F90,[2]Lists!$D$9:$E$13,2)*VLOOKUP($G90,[2]Lists!$G$9:$H$13,2))</f>
        <v>12</v>
      </c>
      <c r="I90" s="11" t="s">
        <v>437</v>
      </c>
      <c r="J90" s="5" t="s">
        <v>477</v>
      </c>
      <c r="K90" s="11"/>
      <c r="L90" s="2"/>
      <c r="M90" s="11" t="s">
        <v>88</v>
      </c>
      <c r="N90" s="11" t="s">
        <v>29</v>
      </c>
      <c r="O90" s="10">
        <f>IF(OR($M90="",$N90=""),"",VLOOKUP($M90,[2]Lists!$D$9:$E$13,2)*VLOOKUP($N90,[2]Lists!$G$9:$H$13,2))</f>
        <v>4</v>
      </c>
      <c r="P90" s="10">
        <f>IF(OR($H90="",$O90=""),"",$H90-$O90)</f>
        <v>8</v>
      </c>
    </row>
    <row r="91" spans="1:16" ht="96.6" x14ac:dyDescent="0.25">
      <c r="A91" s="11" t="s">
        <v>476</v>
      </c>
      <c r="B91" s="11" t="s">
        <v>66</v>
      </c>
      <c r="C91" s="11" t="s">
        <v>469</v>
      </c>
      <c r="D91" s="5" t="s">
        <v>475</v>
      </c>
      <c r="E91" s="5" t="s">
        <v>474</v>
      </c>
      <c r="F91" s="11" t="s">
        <v>29</v>
      </c>
      <c r="G91" s="11" t="s">
        <v>35</v>
      </c>
      <c r="H91" s="10">
        <f>IF(OR($F91="",$G91=""),"",VLOOKUP($F91,[2]Lists!$D$9:$E$13,2)*VLOOKUP($G91,[2]Lists!$G$9:$H$13,2))</f>
        <v>24</v>
      </c>
      <c r="I91" s="11" t="s">
        <v>473</v>
      </c>
      <c r="J91" s="5" t="s">
        <v>472</v>
      </c>
      <c r="K91" s="11"/>
      <c r="L91" s="2"/>
      <c r="M91" s="11" t="s">
        <v>32</v>
      </c>
      <c r="N91" s="11" t="s">
        <v>32</v>
      </c>
      <c r="O91" s="10">
        <f>IF(OR($M91="",$N91=""),"",VLOOKUP($M91,[2]Lists!$D$9:$E$13,2)*VLOOKUP($N91,[2]Lists!$G$9:$H$13,2))</f>
        <v>4</v>
      </c>
      <c r="P91" s="10">
        <f>IF(OR($H91="",$O91=""),"",$H91-$O91)</f>
        <v>20</v>
      </c>
    </row>
    <row r="92" spans="1:16" ht="69" x14ac:dyDescent="0.25">
      <c r="A92" s="11" t="s">
        <v>471</v>
      </c>
      <c r="B92" s="11" t="s">
        <v>470</v>
      </c>
      <c r="C92" s="11" t="s">
        <v>469</v>
      </c>
      <c r="D92" s="5" t="s">
        <v>468</v>
      </c>
      <c r="E92" s="5" t="s">
        <v>467</v>
      </c>
      <c r="F92" s="11" t="s">
        <v>29</v>
      </c>
      <c r="G92" s="11" t="s">
        <v>35</v>
      </c>
      <c r="H92" s="10">
        <f>IF(OR($F92="",$G92=""),"",VLOOKUP($F92,[2]Lists!$D$9:$E$13,2)*VLOOKUP($G92,[2]Lists!$G$9:$H$13,2))</f>
        <v>24</v>
      </c>
      <c r="I92" s="11" t="s">
        <v>466</v>
      </c>
      <c r="J92" s="5" t="s">
        <v>465</v>
      </c>
      <c r="K92" s="11"/>
      <c r="L92" s="2"/>
      <c r="M92" s="11" t="s">
        <v>32</v>
      </c>
      <c r="N92" s="11" t="s">
        <v>29</v>
      </c>
      <c r="O92" s="10">
        <f>IF(OR($M92="",$N92=""),"",VLOOKUP($M92,[2]Lists!$D$9:$E$13,2)*VLOOKUP($N92,[2]Lists!$G$9:$H$13,2))</f>
        <v>8</v>
      </c>
      <c r="P92" s="10">
        <f>IF(OR($H92="",$O92=""),"",$H92-$O92)</f>
        <v>16</v>
      </c>
    </row>
    <row r="93" spans="1:16" ht="41.4" x14ac:dyDescent="0.25">
      <c r="A93" s="11" t="s">
        <v>464</v>
      </c>
      <c r="B93" s="11" t="s">
        <v>463</v>
      </c>
      <c r="C93" s="11" t="s">
        <v>444</v>
      </c>
      <c r="D93" s="5" t="s">
        <v>462</v>
      </c>
      <c r="E93" s="5" t="s">
        <v>461</v>
      </c>
      <c r="F93" s="11" t="s">
        <v>29</v>
      </c>
      <c r="G93" s="11" t="s">
        <v>32</v>
      </c>
      <c r="H93" s="10">
        <f>IF(OR($F93="",$G93=""),"",VLOOKUP($F93,[2]Lists!$D$9:$E$13,2)*VLOOKUP($G93,[2]Lists!$G$9:$H$13,2))</f>
        <v>6</v>
      </c>
      <c r="I93" s="11" t="s">
        <v>165</v>
      </c>
      <c r="J93" s="5" t="s">
        <v>307</v>
      </c>
      <c r="K93" s="11"/>
      <c r="L93" s="2"/>
      <c r="M93" s="11" t="s">
        <v>32</v>
      </c>
      <c r="N93" s="11" t="s">
        <v>32</v>
      </c>
      <c r="O93" s="10">
        <f>IF(OR($M93="",$N93=""),"",VLOOKUP($M93,[2]Lists!$D$9:$E$13,2)*VLOOKUP($N93,[2]Lists!$G$9:$H$13,2))</f>
        <v>4</v>
      </c>
      <c r="P93" s="10">
        <f>IF(OR($H93="",$O93=""),"",$H93-$O93)</f>
        <v>2</v>
      </c>
    </row>
    <row r="94" spans="1:16" ht="69" x14ac:dyDescent="0.25">
      <c r="A94" s="11" t="s">
        <v>460</v>
      </c>
      <c r="B94" s="11" t="s">
        <v>459</v>
      </c>
      <c r="C94" s="11" t="s">
        <v>444</v>
      </c>
      <c r="D94" s="5" t="s">
        <v>458</v>
      </c>
      <c r="E94" s="5" t="s">
        <v>457</v>
      </c>
      <c r="F94" s="11" t="s">
        <v>27</v>
      </c>
      <c r="G94" s="11" t="s">
        <v>27</v>
      </c>
      <c r="H94" s="10">
        <f>IF(OR($F94="",$G94=""),"",VLOOKUP($F94,[2]Lists!$D$9:$E$13,2)*VLOOKUP($G94,[2]Lists!$G$9:$H$13,2))</f>
        <v>80</v>
      </c>
      <c r="I94" s="11" t="s">
        <v>437</v>
      </c>
      <c r="J94" s="5" t="s">
        <v>456</v>
      </c>
      <c r="K94" s="11"/>
      <c r="L94" s="2"/>
      <c r="M94" s="11" t="s">
        <v>27</v>
      </c>
      <c r="N94" s="11" t="s">
        <v>35</v>
      </c>
      <c r="O94" s="10">
        <f>IF(OR($M94="",$N94=""),"",VLOOKUP($M94,[2]Lists!$D$9:$E$13,2)*VLOOKUP($N94,[2]Lists!$G$9:$H$13,2))</f>
        <v>40</v>
      </c>
      <c r="P94" s="10">
        <f>IF(OR($H94="",$O94=""),"",$H94-$O94)</f>
        <v>40</v>
      </c>
    </row>
    <row r="95" spans="1:16" ht="41.4" x14ac:dyDescent="0.25">
      <c r="A95" s="11" t="s">
        <v>455</v>
      </c>
      <c r="B95" s="11" t="s">
        <v>454</v>
      </c>
      <c r="C95" s="11" t="s">
        <v>444</v>
      </c>
      <c r="D95" s="5" t="s">
        <v>453</v>
      </c>
      <c r="E95" s="5" t="s">
        <v>452</v>
      </c>
      <c r="F95" s="11" t="s">
        <v>29</v>
      </c>
      <c r="G95" s="11" t="s">
        <v>29</v>
      </c>
      <c r="H95" s="10">
        <f>IF(OR($F95="",$G95=""),"",VLOOKUP($F95,[2]Lists!$D$9:$E$13,2)*VLOOKUP($G95,[2]Lists!$G$9:$H$13,2))</f>
        <v>12</v>
      </c>
      <c r="I95" s="11" t="s">
        <v>437</v>
      </c>
      <c r="J95" s="5" t="s">
        <v>451</v>
      </c>
      <c r="K95" s="11"/>
      <c r="L95" s="2"/>
      <c r="M95" s="11" t="s">
        <v>32</v>
      </c>
      <c r="N95" s="11" t="s">
        <v>29</v>
      </c>
      <c r="O95" s="10">
        <f>IF(OR($M95="",$N95=""),"",VLOOKUP($M95,[2]Lists!$D$9:$E$13,2)*VLOOKUP($N95,[2]Lists!$G$9:$H$13,2))</f>
        <v>8</v>
      </c>
      <c r="P95" s="10">
        <f>IF(OR($H95="",$O95=""),"",$H95-$O95)</f>
        <v>4</v>
      </c>
    </row>
    <row r="96" spans="1:16" ht="41.4" x14ac:dyDescent="0.25">
      <c r="A96" s="11" t="s">
        <v>450</v>
      </c>
      <c r="B96" s="11" t="s">
        <v>434</v>
      </c>
      <c r="C96" s="11" t="s">
        <v>444</v>
      </c>
      <c r="D96" s="5" t="s">
        <v>449</v>
      </c>
      <c r="E96" s="5" t="s">
        <v>432</v>
      </c>
      <c r="F96" s="11" t="s">
        <v>27</v>
      </c>
      <c r="G96" s="11" t="s">
        <v>35</v>
      </c>
      <c r="H96" s="10">
        <f>IF(OR($F96="",$G96=""),"",VLOOKUP($F96,[2]Lists!$D$9:$E$13,2)*VLOOKUP($G96,[2]Lists!$G$9:$H$13,2))</f>
        <v>40</v>
      </c>
      <c r="I96" s="11" t="s">
        <v>253</v>
      </c>
      <c r="J96" s="44" t="s">
        <v>431</v>
      </c>
      <c r="K96" s="42"/>
      <c r="L96" s="43"/>
      <c r="M96" s="42"/>
      <c r="N96" s="42"/>
      <c r="O96" s="41"/>
      <c r="P96" s="41"/>
    </row>
    <row r="97" spans="1:16" ht="69" x14ac:dyDescent="0.25">
      <c r="A97" s="11" t="s">
        <v>448</v>
      </c>
      <c r="B97" s="3" t="s">
        <v>227</v>
      </c>
      <c r="C97" s="11" t="s">
        <v>444</v>
      </c>
      <c r="D97" s="5" t="s">
        <v>201</v>
      </c>
      <c r="E97" s="5" t="s">
        <v>202</v>
      </c>
      <c r="F97" s="11" t="s">
        <v>29</v>
      </c>
      <c r="G97" s="11" t="s">
        <v>29</v>
      </c>
      <c r="H97" s="10">
        <f>IF(OR($F97="",$G97=""),"",VLOOKUP($F97,[2]Lists!$D$9:$E$13,2)*VLOOKUP($G97,[2]Lists!$G$9:$H$13,2))</f>
        <v>12</v>
      </c>
      <c r="I97" s="11" t="s">
        <v>415</v>
      </c>
      <c r="J97" s="5" t="s">
        <v>447</v>
      </c>
      <c r="K97" s="11"/>
      <c r="L97" s="2"/>
      <c r="M97" s="11" t="s">
        <v>32</v>
      </c>
      <c r="N97" s="11" t="s">
        <v>29</v>
      </c>
      <c r="O97" s="10">
        <f>IF(OR($M97="",$N97=""),"",VLOOKUP($M97,[2]Lists!$D$9:$E$13,2)*VLOOKUP($N97,[2]Lists!$G$9:$H$13,2))</f>
        <v>8</v>
      </c>
      <c r="P97" s="10">
        <f>IF(OR($H97="",$O97=""),"",$H97-$O97)</f>
        <v>4</v>
      </c>
    </row>
    <row r="98" spans="1:16" ht="41.4" x14ac:dyDescent="0.25">
      <c r="A98" s="11" t="s">
        <v>446</v>
      </c>
      <c r="B98" s="3" t="s">
        <v>445</v>
      </c>
      <c r="C98" s="11" t="s">
        <v>444</v>
      </c>
      <c r="D98" s="5" t="s">
        <v>443</v>
      </c>
      <c r="E98" s="5" t="s">
        <v>442</v>
      </c>
      <c r="F98" s="11" t="s">
        <v>35</v>
      </c>
      <c r="G98" s="11" t="s">
        <v>29</v>
      </c>
      <c r="H98" s="10">
        <f>IF(OR($F98="",$G98=""),"",VLOOKUP($F98,[2]Lists!$D$9:$E$13,2)*VLOOKUP($G98,[2]Lists!$G$9:$H$13,2))</f>
        <v>16</v>
      </c>
      <c r="I98" s="11" t="s">
        <v>437</v>
      </c>
      <c r="J98" s="5" t="s">
        <v>441</v>
      </c>
      <c r="K98" s="11"/>
      <c r="L98" s="2"/>
      <c r="M98" s="11" t="s">
        <v>32</v>
      </c>
      <c r="N98" s="11" t="s">
        <v>29</v>
      </c>
      <c r="O98" s="10">
        <f>IF(OR($M98="",$N98=""),"",VLOOKUP($M98,[2]Lists!$D$9:$E$13,2)*VLOOKUP($N98,[2]Lists!$G$9:$H$13,2))</f>
        <v>8</v>
      </c>
      <c r="P98" s="10">
        <f>IF(OR($H98="",$O98=""),"",$H98-$O98)</f>
        <v>8</v>
      </c>
    </row>
    <row r="99" spans="1:16" ht="27.6" x14ac:dyDescent="0.25">
      <c r="A99" s="11" t="s">
        <v>440</v>
      </c>
      <c r="B99" s="3" t="s">
        <v>22</v>
      </c>
      <c r="C99" s="11" t="s">
        <v>416</v>
      </c>
      <c r="D99" s="5" t="s">
        <v>439</v>
      </c>
      <c r="E99" s="5" t="s">
        <v>438</v>
      </c>
      <c r="F99" s="11" t="s">
        <v>35</v>
      </c>
      <c r="G99" s="11" t="s">
        <v>29</v>
      </c>
      <c r="H99" s="10">
        <f>IF(OR($F99="",$G99=""),"",VLOOKUP($F99,[2]Lists!$D$9:$E$13,2)*VLOOKUP($G99,[2]Lists!$G$9:$H$13,2))</f>
        <v>16</v>
      </c>
      <c r="I99" s="11" t="s">
        <v>437</v>
      </c>
      <c r="J99" s="5" t="s">
        <v>436</v>
      </c>
      <c r="K99" s="11"/>
      <c r="L99" s="2"/>
      <c r="M99" s="11" t="s">
        <v>88</v>
      </c>
      <c r="N99" s="11" t="s">
        <v>88</v>
      </c>
      <c r="O99" s="10">
        <f>IF(OR($M99="",$N99=""),"",VLOOKUP($M99,[2]Lists!$D$9:$E$13,2)*VLOOKUP($N99,[2]Lists!$G$9:$H$13,2))</f>
        <v>1</v>
      </c>
      <c r="P99" s="10">
        <f>IF(OR($H99="",$O99=""),"",$H99-$O99)</f>
        <v>15</v>
      </c>
    </row>
    <row r="100" spans="1:16" ht="41.4" x14ac:dyDescent="0.25">
      <c r="A100" s="11" t="s">
        <v>435</v>
      </c>
      <c r="B100" s="3" t="s">
        <v>434</v>
      </c>
      <c r="C100" s="11" t="s">
        <v>416</v>
      </c>
      <c r="D100" s="5" t="s">
        <v>433</v>
      </c>
      <c r="E100" s="5" t="s">
        <v>432</v>
      </c>
      <c r="F100" s="11" t="s">
        <v>35</v>
      </c>
      <c r="G100" s="11" t="s">
        <v>29</v>
      </c>
      <c r="H100" s="10">
        <f>IF(OR($F100="",$G100=""),"",VLOOKUP($F100,[2]Lists!$D$9:$E$13,2)*VLOOKUP($G100,[2]Lists!$G$9:$H$13,2))</f>
        <v>16</v>
      </c>
      <c r="I100" s="11" t="s">
        <v>253</v>
      </c>
      <c r="J100" s="44" t="s">
        <v>431</v>
      </c>
      <c r="K100" s="42"/>
      <c r="L100" s="43"/>
      <c r="M100" s="42"/>
      <c r="N100" s="42"/>
      <c r="O100" s="41" t="str">
        <f>IF(OR($M100="",$N100=""),"",VLOOKUP($M100,[2]Lists!$D$9:$E$13,2)*VLOOKUP($N100,[2]Lists!$G$9:$H$13,2))</f>
        <v/>
      </c>
      <c r="P100" s="41" t="str">
        <f>IF(OR($H100="",$O100=""),"",$H100-$O100)</f>
        <v/>
      </c>
    </row>
    <row r="101" spans="1:16" ht="41.4" x14ac:dyDescent="0.25">
      <c r="A101" s="11" t="s">
        <v>430</v>
      </c>
      <c r="B101" s="11" t="s">
        <v>429</v>
      </c>
      <c r="C101" s="11" t="s">
        <v>416</v>
      </c>
      <c r="D101" s="5" t="s">
        <v>428</v>
      </c>
      <c r="E101" s="5" t="s">
        <v>427</v>
      </c>
      <c r="F101" s="11" t="s">
        <v>35</v>
      </c>
      <c r="G101" s="11" t="s">
        <v>29</v>
      </c>
      <c r="H101" s="10">
        <f>IF(OR($F101="",$G101=""),"",VLOOKUP($F101,[2]Lists!$D$9:$E$13,2)*VLOOKUP($G101,[2]Lists!$G$9:$H$13,2))</f>
        <v>16</v>
      </c>
      <c r="I101" s="11" t="s">
        <v>44</v>
      </c>
      <c r="J101" s="5" t="s">
        <v>426</v>
      </c>
      <c r="K101" s="11"/>
      <c r="L101" s="2"/>
      <c r="M101" s="11" t="s">
        <v>32</v>
      </c>
      <c r="N101" s="11" t="s">
        <v>88</v>
      </c>
      <c r="O101" s="10">
        <f>IF(OR($M101="",$N101=""),"",VLOOKUP($M101,[2]Lists!$D$9:$E$13,2)*VLOOKUP($N101,[2]Lists!$G$9:$H$13,2))</f>
        <v>2</v>
      </c>
      <c r="P101" s="10">
        <f>IF(OR($H101="",$O101=""),"",$H101-$O101)</f>
        <v>14</v>
      </c>
    </row>
    <row r="102" spans="1:16" ht="41.4" x14ac:dyDescent="0.25">
      <c r="A102" s="11" t="s">
        <v>425</v>
      </c>
      <c r="B102" s="11" t="s">
        <v>71</v>
      </c>
      <c r="C102" s="11" t="s">
        <v>416</v>
      </c>
      <c r="D102" s="5" t="s">
        <v>424</v>
      </c>
      <c r="E102" s="5" t="s">
        <v>423</v>
      </c>
      <c r="F102" s="11" t="s">
        <v>29</v>
      </c>
      <c r="G102" s="11" t="s">
        <v>27</v>
      </c>
      <c r="H102" s="10">
        <f>IF(OR($F102="",$G102=""),"",VLOOKUP($F102,[2]Lists!$D$9:$E$13,2)*VLOOKUP($G102,[2]Lists!$G$9:$H$13,2))</f>
        <v>48</v>
      </c>
      <c r="I102" s="11" t="s">
        <v>419</v>
      </c>
      <c r="J102" s="5" t="s">
        <v>418</v>
      </c>
      <c r="K102" s="11"/>
      <c r="L102" s="2"/>
      <c r="M102" s="11" t="s">
        <v>32</v>
      </c>
      <c r="N102" s="11" t="s">
        <v>32</v>
      </c>
      <c r="O102" s="10">
        <f>IF(OR($M102="",$N102=""),"",VLOOKUP($M102,[2]Lists!$D$9:$E$13,2)*VLOOKUP($N102,[2]Lists!$G$9:$H$13,2))</f>
        <v>4</v>
      </c>
      <c r="P102" s="10">
        <f>IF(OR($H102="",$O102=""),"",$H102-$O102)</f>
        <v>44</v>
      </c>
    </row>
    <row r="103" spans="1:16" ht="41.4" x14ac:dyDescent="0.25">
      <c r="A103" s="11" t="s">
        <v>422</v>
      </c>
      <c r="B103" s="11" t="s">
        <v>71</v>
      </c>
      <c r="C103" s="11" t="s">
        <v>416</v>
      </c>
      <c r="D103" s="5" t="s">
        <v>421</v>
      </c>
      <c r="E103" s="5" t="s">
        <v>420</v>
      </c>
      <c r="F103" s="11" t="s">
        <v>29</v>
      </c>
      <c r="G103" s="11" t="s">
        <v>35</v>
      </c>
      <c r="H103" s="10">
        <f>IF(OR($F103="",$G103=""),"",VLOOKUP($F103,[2]Lists!$D$9:$E$13,2)*VLOOKUP($G103,[2]Lists!$G$9:$H$13,2))</f>
        <v>24</v>
      </c>
      <c r="I103" s="11" t="s">
        <v>419</v>
      </c>
      <c r="J103" s="5" t="s">
        <v>418</v>
      </c>
      <c r="K103" s="11"/>
      <c r="L103" s="2"/>
      <c r="M103" s="11" t="s">
        <v>32</v>
      </c>
      <c r="N103" s="11" t="s">
        <v>29</v>
      </c>
      <c r="O103" s="10">
        <f>IF(OR($M103="",$N103=""),"",VLOOKUP($M103,[2]Lists!$D$9:$E$13,2)*VLOOKUP($N103,[2]Lists!$G$9:$H$13,2))</f>
        <v>8</v>
      </c>
      <c r="P103" s="10">
        <f>IF(OR($H103="",$O103=""),"",$H103-$O103)</f>
        <v>16</v>
      </c>
    </row>
    <row r="104" spans="1:16" ht="69" x14ac:dyDescent="0.25">
      <c r="A104" s="11" t="s">
        <v>417</v>
      </c>
      <c r="B104" s="11" t="s">
        <v>227</v>
      </c>
      <c r="C104" s="11" t="s">
        <v>416</v>
      </c>
      <c r="D104" s="5" t="s">
        <v>201</v>
      </c>
      <c r="E104" s="5" t="s">
        <v>202</v>
      </c>
      <c r="F104" s="11" t="s">
        <v>29</v>
      </c>
      <c r="G104" s="11" t="s">
        <v>29</v>
      </c>
      <c r="H104" s="10">
        <f>IF(OR($F104="",$G104=""),"",VLOOKUP($F104,[2]Lists!$D$9:$E$13,2)*VLOOKUP($G104,[2]Lists!$G$9:$H$13,2))</f>
        <v>12</v>
      </c>
      <c r="I104" s="11" t="s">
        <v>415</v>
      </c>
      <c r="J104" s="5" t="s">
        <v>414</v>
      </c>
      <c r="K104" s="11"/>
      <c r="L104" s="2"/>
      <c r="M104" s="11" t="s">
        <v>32</v>
      </c>
      <c r="N104" s="11" t="s">
        <v>29</v>
      </c>
      <c r="O104" s="10">
        <f>IF(OR($M104="",$N104=""),"",VLOOKUP($M104,[2]Lists!$D$9:$E$13,2)*VLOOKUP($N104,[2]Lists!$G$9:$H$13,2))</f>
        <v>8</v>
      </c>
      <c r="P104" s="10">
        <f>IF(OR($H104="",$O104=""),"",$H104-$O104)</f>
        <v>4</v>
      </c>
    </row>
    <row r="105" spans="1:16" ht="69" x14ac:dyDescent="0.25">
      <c r="A105" s="11" t="s">
        <v>413</v>
      </c>
      <c r="B105" s="3" t="s">
        <v>227</v>
      </c>
      <c r="C105" s="11" t="s">
        <v>412</v>
      </c>
      <c r="D105" s="5" t="s">
        <v>411</v>
      </c>
      <c r="E105" s="5" t="s">
        <v>405</v>
      </c>
      <c r="F105" s="11" t="s">
        <v>29</v>
      </c>
      <c r="G105" s="11" t="s">
        <v>29</v>
      </c>
      <c r="H105" s="10">
        <f>IF(OR($F105="",$G105=""),"",VLOOKUP($F105,[2]Lists!$D$9:$E$13,2)*VLOOKUP($G105,[2]Lists!$G$9:$H$13,2))</f>
        <v>12</v>
      </c>
      <c r="I105" s="11" t="s">
        <v>410</v>
      </c>
      <c r="J105" s="5" t="s">
        <v>409</v>
      </c>
      <c r="K105" s="11"/>
      <c r="L105" s="2"/>
      <c r="M105" s="11" t="s">
        <v>29</v>
      </c>
      <c r="N105" s="11" t="s">
        <v>29</v>
      </c>
      <c r="O105" s="10">
        <f>IF(OR($M105="",$N105=""),"",VLOOKUP($M105,[2]Lists!$D$9:$E$13,2)*VLOOKUP($N105,[2]Lists!$G$9:$H$13,2))</f>
        <v>12</v>
      </c>
      <c r="P105" s="10">
        <f>IF(OR($H105="",$O105=""),"",$H105-$O105)</f>
        <v>0</v>
      </c>
    </row>
    <row r="106" spans="1:16" ht="55.2" x14ac:dyDescent="0.25">
      <c r="A106" s="11" t="s">
        <v>408</v>
      </c>
      <c r="B106" s="3" t="s">
        <v>227</v>
      </c>
      <c r="C106" s="11" t="s">
        <v>407</v>
      </c>
      <c r="D106" s="5" t="s">
        <v>406</v>
      </c>
      <c r="E106" s="5" t="s">
        <v>405</v>
      </c>
      <c r="F106" s="11" t="s">
        <v>29</v>
      </c>
      <c r="G106" s="11" t="s">
        <v>29</v>
      </c>
      <c r="H106" s="10">
        <f>IF(OR($F106="",$G106=""),"",VLOOKUP($F106,[2]Lists!$D$9:$E$13,2)*VLOOKUP($G106,[2]Lists!$G$9:$H$13,2))</f>
        <v>12</v>
      </c>
      <c r="I106" s="11" t="s">
        <v>404</v>
      </c>
      <c r="J106" s="5" t="s">
        <v>403</v>
      </c>
      <c r="K106" s="11"/>
      <c r="L106" s="2"/>
      <c r="M106" s="11" t="s">
        <v>29</v>
      </c>
      <c r="N106" s="11" t="s">
        <v>29</v>
      </c>
      <c r="O106" s="10">
        <f>IF(OR($M106="",$N106=""),"",VLOOKUP($M106,[2]Lists!$D$9:$E$13,2)*VLOOKUP($N106,[2]Lists!$G$9:$H$13,2))</f>
        <v>12</v>
      </c>
      <c r="P106" s="10">
        <f>IF(OR($H106="",$O106=""),"",$H106-$O106)</f>
        <v>0</v>
      </c>
    </row>
    <row r="107" spans="1:16" x14ac:dyDescent="0.25">
      <c r="A107" s="11"/>
      <c r="B107" s="3"/>
      <c r="C107" s="11"/>
      <c r="D107" s="5"/>
      <c r="E107" s="5"/>
      <c r="F107" s="11"/>
      <c r="G107" s="11"/>
      <c r="H107" s="10" t="str">
        <f>IF(OR($F107="",$G107=""),"",VLOOKUP($F107,'HC Lists'!$D$9:$E$13,2)*VLOOKUP($G107,'HC Lists'!$G$9:$H$13,2))</f>
        <v/>
      </c>
      <c r="I107" s="11"/>
      <c r="J107" s="5"/>
      <c r="K107" s="11"/>
      <c r="L107" s="2"/>
      <c r="M107" s="11"/>
      <c r="N107" s="11"/>
      <c r="O107" s="10" t="str">
        <f>IF(OR($M107="",$N107=""),"",VLOOKUP($M107,'HC Lists'!$D$9:$E$13,2)*VLOOKUP($N107,'HC Lists'!$G$9:$H$13,2))</f>
        <v/>
      </c>
      <c r="P107" s="10" t="str">
        <f>IF(OR($H107="",$O107=""),"",$H107-$O107)</f>
        <v/>
      </c>
    </row>
  </sheetData>
  <sheetProtection selectLockedCells="1"/>
  <autoFilter ref="A2:P57" xr:uid="{00000000-0009-0000-0000-000000000000}">
    <filterColumn colId="8" showButton="0"/>
    <filterColumn colId="9" showButton="0"/>
    <filterColumn colId="10" showButton="0"/>
    <sortState xmlns:xlrd2="http://schemas.microsoft.com/office/spreadsheetml/2017/richdata2" ref="A6:P107">
      <sortCondition ref="A2:A57"/>
    </sortState>
  </autoFilter>
  <mergeCells count="16">
    <mergeCell ref="G2:G3"/>
    <mergeCell ref="H2:H3"/>
    <mergeCell ref="I2:L2"/>
    <mergeCell ref="M2:M3"/>
    <mergeCell ref="N2:N3"/>
    <mergeCell ref="O2:O3"/>
    <mergeCell ref="P2:P3"/>
    <mergeCell ref="C1:C3"/>
    <mergeCell ref="B1:B3"/>
    <mergeCell ref="A1:A3"/>
    <mergeCell ref="M1:O1"/>
    <mergeCell ref="F1:H1"/>
    <mergeCell ref="I1:L1"/>
    <mergeCell ref="D2:D3"/>
    <mergeCell ref="E2:E3"/>
    <mergeCell ref="F2:F3"/>
  </mergeCells>
  <conditionalFormatting sqref="O108:O1048576 H108:H1048576 H1:H76 O1:O76">
    <cfRule type="colorScale" priority="10">
      <colorScale>
        <cfvo type="num" val="1"/>
        <cfvo type="num" val="8"/>
        <cfvo type="num" val="80"/>
        <color rgb="FF00B050"/>
        <color rgb="FFFFFF00"/>
        <color rgb="FFFF0000"/>
      </colorScale>
    </cfRule>
  </conditionalFormatting>
  <conditionalFormatting sqref="H77:H83 O77:O83">
    <cfRule type="colorScale" priority="9">
      <colorScale>
        <cfvo type="num" val="1"/>
        <cfvo type="num" val="8"/>
        <cfvo type="num" val="80"/>
        <color rgb="FF00B050"/>
        <color rgb="FFFFFF00"/>
        <color rgb="FFFF0000"/>
      </colorScale>
    </cfRule>
  </conditionalFormatting>
  <conditionalFormatting sqref="H84:H86 O84:O86">
    <cfRule type="colorScale" priority="8">
      <colorScale>
        <cfvo type="num" val="1"/>
        <cfvo type="num" val="8"/>
        <cfvo type="num" val="80"/>
        <color rgb="FF00B050"/>
        <color rgb="FFFFFF00"/>
        <color rgb="FFFF0000"/>
      </colorScale>
    </cfRule>
  </conditionalFormatting>
  <conditionalFormatting sqref="O87 H87">
    <cfRule type="colorScale" priority="7">
      <colorScale>
        <cfvo type="num" val="1"/>
        <cfvo type="num" val="8"/>
        <cfvo type="num" val="80"/>
        <color rgb="FF00B050"/>
        <color rgb="FFFFFF00"/>
        <color rgb="FFFF0000"/>
      </colorScale>
    </cfRule>
  </conditionalFormatting>
  <conditionalFormatting sqref="H88 O88">
    <cfRule type="colorScale" priority="6">
      <colorScale>
        <cfvo type="num" val="1"/>
        <cfvo type="num" val="8"/>
        <cfvo type="num" val="80"/>
        <color rgb="FF00B050"/>
        <color rgb="FFFFFF00"/>
        <color rgb="FFFF0000"/>
      </colorScale>
    </cfRule>
  </conditionalFormatting>
  <conditionalFormatting sqref="H89 O89">
    <cfRule type="colorScale" priority="5">
      <colorScale>
        <cfvo type="num" val="1"/>
        <cfvo type="num" val="8"/>
        <cfvo type="num" val="80"/>
        <color rgb="FF00B050"/>
        <color rgb="FFFFFF00"/>
        <color rgb="FFFF0000"/>
      </colorScale>
    </cfRule>
  </conditionalFormatting>
  <conditionalFormatting sqref="O90:O104 H90:H104">
    <cfRule type="colorScale" priority="4">
      <colorScale>
        <cfvo type="num" val="1"/>
        <cfvo type="num" val="8"/>
        <cfvo type="num" val="80"/>
        <color rgb="FF00B050"/>
        <color rgb="FFFFFF00"/>
        <color rgb="FFFF0000"/>
      </colorScale>
    </cfRule>
  </conditionalFormatting>
  <conditionalFormatting sqref="O105 H105">
    <cfRule type="colorScale" priority="3">
      <colorScale>
        <cfvo type="num" val="1"/>
        <cfvo type="num" val="8"/>
        <cfvo type="num" val="80"/>
        <color rgb="FF00B050"/>
        <color rgb="FFFFFF00"/>
        <color rgb="FFFF0000"/>
      </colorScale>
    </cfRule>
  </conditionalFormatting>
  <conditionalFormatting sqref="H106 O106">
    <cfRule type="colorScale" priority="2">
      <colorScale>
        <cfvo type="num" val="1"/>
        <cfvo type="num" val="8"/>
        <cfvo type="num" val="80"/>
        <color rgb="FF00B050"/>
        <color rgb="FFFFFF00"/>
        <color rgb="FFFF0000"/>
      </colorScale>
    </cfRule>
  </conditionalFormatting>
  <conditionalFormatting sqref="H107 O107">
    <cfRule type="colorScale" priority="1">
      <colorScale>
        <cfvo type="num" val="1"/>
        <cfvo type="num" val="8"/>
        <cfvo type="num" val="80"/>
        <color rgb="FF00B050"/>
        <color rgb="FFFFFF00"/>
        <color rgb="FFFF0000"/>
      </colorScale>
    </cfRule>
  </conditionalFormatting>
  <pageMargins left="0.25" right="0.25" top="0.75" bottom="0.75" header="0.3" footer="0.3"/>
  <pageSetup paperSize="17" scale="41" fitToHeight="0" orientation="landscape" r:id="rId1"/>
  <headerFooter>
    <oddHeader>&amp;L&amp;"Arial,Bold"&amp;18SITES RESERVOIR PROJECT&amp;R&amp;"Arial,Bold"&amp;18RISK REGISTER</oddHeader>
    <oddFooter>&amp;L&amp;"Arial,Regular"Sites Reservoir&amp;C&amp;"Arial,Regular"PAGE &amp;P&amp;R&amp;"Arial,Regular"Draft &amp;D</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VH  Very High (81% to 100%_x000a_H    High (61% to 80%)_x000a_M    Moderate (41% to 60%)_x000a_L     Low (21% to 40%)_x000a_VL   Very Low (0% to 20%)" xr:uid="{00000000-0002-0000-0000-000000000000}">
          <x14:formula1>
            <xm:f>'HC Lists'!$D$3:$D$7</xm:f>
          </x14:formula1>
          <xm:sqref>M4:N76 F4:G76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9B822-CC49-42F1-8359-717F7430C62D}">
  <dimension ref="B1:U20"/>
  <sheetViews>
    <sheetView workbookViewId="0">
      <selection activeCell="M89" sqref="M89"/>
    </sheetView>
  </sheetViews>
  <sheetFormatPr defaultRowHeight="14.4" x14ac:dyDescent="0.3"/>
  <cols>
    <col min="13" max="13" width="16.109375" customWidth="1"/>
    <col min="14" max="15" width="8.88671875" customWidth="1"/>
  </cols>
  <sheetData>
    <row r="1" spans="2:21" x14ac:dyDescent="0.3">
      <c r="B1" s="9"/>
    </row>
    <row r="2" spans="2:21" x14ac:dyDescent="0.3">
      <c r="B2" t="s">
        <v>358</v>
      </c>
      <c r="D2" t="s">
        <v>15</v>
      </c>
      <c r="G2" t="s">
        <v>16</v>
      </c>
    </row>
    <row r="3" spans="2:21" x14ac:dyDescent="0.3">
      <c r="B3" t="s">
        <v>359</v>
      </c>
      <c r="D3" t="s">
        <v>27</v>
      </c>
      <c r="E3">
        <v>5</v>
      </c>
      <c r="G3" t="s">
        <v>27</v>
      </c>
      <c r="H3">
        <v>16</v>
      </c>
      <c r="M3" t="s">
        <v>360</v>
      </c>
      <c r="O3" t="s">
        <v>361</v>
      </c>
      <c r="P3" t="s">
        <v>362</v>
      </c>
    </row>
    <row r="4" spans="2:21" x14ac:dyDescent="0.3">
      <c r="B4" t="s">
        <v>363</v>
      </c>
      <c r="D4" t="s">
        <v>35</v>
      </c>
      <c r="E4">
        <v>4</v>
      </c>
      <c r="G4" t="s">
        <v>35</v>
      </c>
      <c r="H4">
        <v>8</v>
      </c>
      <c r="M4" t="s">
        <v>364</v>
      </c>
      <c r="N4" s="7" t="s">
        <v>27</v>
      </c>
      <c r="O4" s="7">
        <v>5</v>
      </c>
      <c r="P4" s="12">
        <f>$O4*P$9</f>
        <v>5</v>
      </c>
      <c r="Q4" s="12">
        <f>$O4*Q$9</f>
        <v>10</v>
      </c>
      <c r="R4" s="12">
        <f>$O4*R$9</f>
        <v>20</v>
      </c>
      <c r="S4" s="12">
        <f>$O4*S$9</f>
        <v>40</v>
      </c>
      <c r="T4" s="12">
        <f>$O4*T$9</f>
        <v>80</v>
      </c>
    </row>
    <row r="5" spans="2:21" x14ac:dyDescent="0.3">
      <c r="B5" t="s">
        <v>365</v>
      </c>
      <c r="D5" t="s">
        <v>29</v>
      </c>
      <c r="E5">
        <v>3</v>
      </c>
      <c r="G5" t="s">
        <v>29</v>
      </c>
      <c r="H5">
        <v>4</v>
      </c>
      <c r="M5" t="s">
        <v>366</v>
      </c>
      <c r="N5" s="7" t="s">
        <v>35</v>
      </c>
      <c r="O5" s="7">
        <v>4</v>
      </c>
      <c r="P5" s="12">
        <f>$O5*P$9</f>
        <v>4</v>
      </c>
      <c r="Q5" s="12">
        <f>$O5*Q$9</f>
        <v>8</v>
      </c>
      <c r="R5" s="12">
        <f>$O5*R$9</f>
        <v>16</v>
      </c>
      <c r="S5" s="12">
        <f>$O5*S$9</f>
        <v>32</v>
      </c>
      <c r="T5" s="12">
        <f>$O5*T$9</f>
        <v>64</v>
      </c>
    </row>
    <row r="6" spans="2:21" x14ac:dyDescent="0.3">
      <c r="B6" t="s">
        <v>359</v>
      </c>
      <c r="D6" t="s">
        <v>32</v>
      </c>
      <c r="E6">
        <v>2</v>
      </c>
      <c r="G6" t="s">
        <v>32</v>
      </c>
      <c r="H6">
        <v>2</v>
      </c>
      <c r="M6" t="s">
        <v>367</v>
      </c>
      <c r="N6" s="7" t="s">
        <v>29</v>
      </c>
      <c r="O6" s="7">
        <v>3</v>
      </c>
      <c r="P6" s="12">
        <f>$O6*P$9</f>
        <v>3</v>
      </c>
      <c r="Q6" s="12">
        <f>$O6*Q$9</f>
        <v>6</v>
      </c>
      <c r="R6" s="12">
        <f>$O6*R$9</f>
        <v>12</v>
      </c>
      <c r="S6" s="12">
        <f>$O6*S$9</f>
        <v>24</v>
      </c>
      <c r="T6" s="12">
        <f>$O6*T$9</f>
        <v>48</v>
      </c>
    </row>
    <row r="7" spans="2:21" x14ac:dyDescent="0.3">
      <c r="D7" t="s">
        <v>88</v>
      </c>
      <c r="E7">
        <v>1</v>
      </c>
      <c r="G7" t="s">
        <v>88</v>
      </c>
      <c r="H7">
        <v>1</v>
      </c>
      <c r="M7" t="s">
        <v>368</v>
      </c>
      <c r="N7" s="7" t="s">
        <v>32</v>
      </c>
      <c r="O7" s="7">
        <v>2</v>
      </c>
      <c r="P7" s="12">
        <f>$O7*P$9</f>
        <v>2</v>
      </c>
      <c r="Q7" s="12">
        <f>$O7*Q$9</f>
        <v>4</v>
      </c>
      <c r="R7" s="12">
        <f>$O7*R$9</f>
        <v>8</v>
      </c>
      <c r="S7" s="12">
        <f>$O7*S$9</f>
        <v>16</v>
      </c>
      <c r="T7" s="12">
        <f>$O7*T$9</f>
        <v>32</v>
      </c>
    </row>
    <row r="8" spans="2:21" x14ac:dyDescent="0.3">
      <c r="M8" t="s">
        <v>369</v>
      </c>
      <c r="N8" s="7" t="s">
        <v>88</v>
      </c>
      <c r="O8" s="7">
        <v>1</v>
      </c>
      <c r="P8" s="12">
        <f>$O8*P$9</f>
        <v>1</v>
      </c>
      <c r="Q8" s="12">
        <f>$O8*Q$9</f>
        <v>2</v>
      </c>
      <c r="R8" s="12">
        <f>$O8*R$9</f>
        <v>4</v>
      </c>
      <c r="S8" s="12">
        <f>$O8*S$9</f>
        <v>8</v>
      </c>
      <c r="T8" s="12">
        <f>$O8*T$9</f>
        <v>16</v>
      </c>
      <c r="U8" s="8"/>
    </row>
    <row r="9" spans="2:21" x14ac:dyDescent="0.3">
      <c r="D9" t="s">
        <v>35</v>
      </c>
      <c r="E9">
        <v>4</v>
      </c>
      <c r="G9" t="s">
        <v>35</v>
      </c>
      <c r="H9">
        <v>8</v>
      </c>
      <c r="P9" s="7">
        <v>1</v>
      </c>
      <c r="Q9" s="7">
        <v>2</v>
      </c>
      <c r="R9" s="7">
        <v>4</v>
      </c>
      <c r="S9" s="7">
        <v>8</v>
      </c>
      <c r="T9" s="7">
        <v>16</v>
      </c>
    </row>
    <row r="10" spans="2:21" x14ac:dyDescent="0.3">
      <c r="D10" t="s">
        <v>32</v>
      </c>
      <c r="E10">
        <v>2</v>
      </c>
      <c r="G10" t="s">
        <v>32</v>
      </c>
      <c r="H10">
        <v>2</v>
      </c>
      <c r="O10" t="s">
        <v>370</v>
      </c>
      <c r="P10" s="7" t="s">
        <v>88</v>
      </c>
      <c r="Q10" s="7" t="s">
        <v>32</v>
      </c>
      <c r="R10" s="7" t="s">
        <v>29</v>
      </c>
      <c r="S10" s="7" t="s">
        <v>35</v>
      </c>
      <c r="T10" s="7" t="s">
        <v>27</v>
      </c>
    </row>
    <row r="11" spans="2:21" x14ac:dyDescent="0.3">
      <c r="D11" t="s">
        <v>29</v>
      </c>
      <c r="E11">
        <v>3</v>
      </c>
      <c r="G11" t="s">
        <v>29</v>
      </c>
      <c r="H11">
        <v>4</v>
      </c>
      <c r="P11" s="7" t="s">
        <v>371</v>
      </c>
      <c r="Q11" s="7" t="s">
        <v>372</v>
      </c>
      <c r="R11" s="7" t="s">
        <v>373</v>
      </c>
      <c r="S11" s="7" t="s">
        <v>365</v>
      </c>
      <c r="T11" s="7" t="s">
        <v>359</v>
      </c>
    </row>
    <row r="12" spans="2:21" x14ac:dyDescent="0.3">
      <c r="D12" t="s">
        <v>27</v>
      </c>
      <c r="E12">
        <v>5</v>
      </c>
      <c r="G12" t="s">
        <v>27</v>
      </c>
      <c r="H12">
        <v>16</v>
      </c>
    </row>
    <row r="13" spans="2:21" x14ac:dyDescent="0.3">
      <c r="D13" t="s">
        <v>88</v>
      </c>
      <c r="E13">
        <v>1</v>
      </c>
      <c r="G13" t="s">
        <v>88</v>
      </c>
      <c r="H13">
        <v>1</v>
      </c>
    </row>
    <row r="16" spans="2:21" x14ac:dyDescent="0.3">
      <c r="F16">
        <v>1</v>
      </c>
      <c r="G16">
        <v>1</v>
      </c>
    </row>
    <row r="17" spans="6:7" x14ac:dyDescent="0.3">
      <c r="F17">
        <v>2</v>
      </c>
      <c r="G17">
        <v>4</v>
      </c>
    </row>
    <row r="18" spans="6:7" x14ac:dyDescent="0.3">
      <c r="F18">
        <v>3</v>
      </c>
      <c r="G18">
        <v>9</v>
      </c>
    </row>
    <row r="19" spans="6:7" x14ac:dyDescent="0.3">
      <c r="F19">
        <v>4</v>
      </c>
      <c r="G19">
        <v>16</v>
      </c>
    </row>
    <row r="20" spans="6:7" x14ac:dyDescent="0.3">
      <c r="F20">
        <v>5</v>
      </c>
      <c r="G20">
        <v>25</v>
      </c>
    </row>
  </sheetData>
  <conditionalFormatting sqref="P4:T8">
    <cfRule type="colorScale" priority="1">
      <colorScale>
        <cfvo type="num" val="0"/>
        <cfvo type="num" val="8"/>
        <cfvo type="num" val="80"/>
        <color rgb="FF00B050"/>
        <color rgb="FFFFFF00"/>
        <color rgb="FFFF0000"/>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B8C0CDCE15C3345A430DB753CE970F4" ma:contentTypeVersion="8" ma:contentTypeDescription="Create a new document." ma:contentTypeScope="" ma:versionID="1cd1f6280e77cf6182c9e7280b13bf10">
  <xsd:schema xmlns:xsd="http://www.w3.org/2001/XMLSchema" xmlns:xs="http://www.w3.org/2001/XMLSchema" xmlns:p="http://schemas.microsoft.com/office/2006/metadata/properties" xmlns:ns2="a953a3c8-7080-42ea-998b-85e411b7938a" targetNamespace="http://schemas.microsoft.com/office/2006/metadata/properties" ma:root="true" ma:fieldsID="02090c91e79587d219f88104efa71ae8" ns2:_="">
    <xsd:import namespace="a953a3c8-7080-42ea-998b-85e411b793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53a3c8-7080-42ea-998b-85e411b793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0DFE45-8C42-41D3-B993-7676BCBBEE43}">
  <ds:schemaRefs>
    <ds:schemaRef ds:uri="http://purl.org/dc/dcmitype/"/>
    <ds:schemaRef ds:uri="http://www.w3.org/XML/1998/namespace"/>
    <ds:schemaRef ds:uri="a953a3c8-7080-42ea-998b-85e411b7938a"/>
    <ds:schemaRef ds:uri="http://purl.org/dc/term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BD4D50F6-1D9E-452D-A80C-FA88A1A92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53a3c8-7080-42ea-998b-85e411b79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905992-8362-4EA8-9F96-4099BE972B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Combined General</vt:lpstr>
      <vt:lpstr>HR General</vt:lpstr>
      <vt:lpstr>HR Lists</vt:lpstr>
      <vt:lpstr>HC General</vt:lpstr>
      <vt:lpstr>HC Lists</vt:lpstr>
      <vt:lpstr>'Combined General'!Print_Area</vt:lpstr>
      <vt:lpstr>'HC General'!Print_Area</vt:lpstr>
      <vt:lpstr>'HR General'!Print_Area</vt:lpstr>
      <vt:lpstr>'Combined General'!Print_Titles</vt:lpstr>
      <vt:lpstr>'HC General'!Print_Titles</vt:lpstr>
      <vt:lpstr>'HR General'!Print_Titles</vt:lpstr>
    </vt:vector>
  </TitlesOfParts>
  <Manager/>
  <Company>AECOM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Qazi, Shayaan</dc:creator>
  <cp:keywords/>
  <dc:description/>
  <cp:lastModifiedBy>Thompson, Luke</cp:lastModifiedBy>
  <cp:revision/>
  <dcterms:created xsi:type="dcterms:W3CDTF">2017-10-10T18:03:45Z</dcterms:created>
  <dcterms:modified xsi:type="dcterms:W3CDTF">2021-11-16T21:37:07Z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0x010100DB8C0CDCE15C3345A430DB753CE970F4</vt:lpwstr>
  </property>
  <property fmtid="{D5CDD505-2E9C-101B-9397-08002B2CF9AE}" pid="3" name="_dlc_DocIdItemGuid">
    <vt:lpwstr>cb439077-f9be-4cab-9512-aa8811530228</vt:lpwstr>
  </property>
</Properties>
</file>