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66925"/>
  <mc:AlternateContent xmlns:mc="http://schemas.openxmlformats.org/markup-compatibility/2006">
    <mc:Choice Requires="x15">
      <x15ac:absPath xmlns:x15ac="http://schemas.microsoft.com/office/spreadsheetml/2010/11/ac" url="\\sacfpp01\Proj\SPJPA\668147SitesProp1\_BA_2022\3_WORKSPACE\AssumptionMatrix\"/>
    </mc:Choice>
  </mc:AlternateContent>
  <xr:revisionPtr revIDLastSave="0" documentId="13_ncr:1_{DDA20B14-90F4-4FB9-8320-BAC2751417B2}" xr6:coauthVersionLast="47" xr6:coauthVersionMax="47" xr10:uidLastSave="{00000000-0000-0000-0000-000000000000}"/>
  <bookViews>
    <workbookView xWindow="-108" yWindow="-108" windowWidth="23256" windowHeight="12576" xr2:uid="{C8D8F54E-2538-4D60-976F-14C0A2C58CBE}"/>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9" i="1" l="1"/>
  <c r="D56" i="1"/>
  <c r="D50" i="1"/>
  <c r="E50" i="1"/>
  <c r="E59" i="1"/>
  <c r="E56" i="1"/>
  <c r="D48" i="1" l="1"/>
  <c r="E48" i="1"/>
  <c r="C50" i="1"/>
  <c r="C56" i="1"/>
  <c r="C59" i="1"/>
  <c r="C48" i="1" l="1"/>
</calcChain>
</file>

<file path=xl/sharedStrings.xml><?xml version="1.0" encoding="utf-8"?>
<sst xmlns="http://schemas.openxmlformats.org/spreadsheetml/2006/main" count="156" uniqueCount="108">
  <si>
    <t>1.5 MAF</t>
  </si>
  <si>
    <t>GCC Maintenance Window</t>
  </si>
  <si>
    <t>2 weeks (Jan/Feb)</t>
  </si>
  <si>
    <t>Wilkins Slough Bypass Flow</t>
  </si>
  <si>
    <t>Fremont Weir Notch</t>
  </si>
  <si>
    <t>None</t>
  </si>
  <si>
    <t>Fremont Weir</t>
  </si>
  <si>
    <t>Sites Project Facilities</t>
  </si>
  <si>
    <t>Regulations (Sites Specific)</t>
  </si>
  <si>
    <t>Fremont Weir Notch Criteria</t>
  </si>
  <si>
    <t>PWA</t>
  </si>
  <si>
    <t>State</t>
  </si>
  <si>
    <t>Federal</t>
  </si>
  <si>
    <t>Sites Reservoir</t>
  </si>
  <si>
    <t>Hamilton City Diversion/Glenn-Colusa Canal</t>
  </si>
  <si>
    <t>Red Bluff Diversion/Tehama-Colusa Canal</t>
  </si>
  <si>
    <t>2,100 cfs</t>
  </si>
  <si>
    <t>Reservoir Capacity</t>
  </si>
  <si>
    <t>Dead Pool Size</t>
  </si>
  <si>
    <t>120 TAF</t>
  </si>
  <si>
    <t>1,800 cfs</t>
  </si>
  <si>
    <t>Refuge L4 Deliveries</t>
  </si>
  <si>
    <t>Dead pool transfer to TCCA  in drought periods</t>
  </si>
  <si>
    <t>60 TAF</t>
  </si>
  <si>
    <t>Yolo Bypass</t>
  </si>
  <si>
    <t>TCCA</t>
  </si>
  <si>
    <t>GCID</t>
  </si>
  <si>
    <t>RD 108</t>
  </si>
  <si>
    <t>Other Sac Valley</t>
  </si>
  <si>
    <t>South of Delta</t>
  </si>
  <si>
    <t>Sites Account Volumes (TAF)</t>
  </si>
  <si>
    <t>Bend Bridge Pulse Protection</t>
  </si>
  <si>
    <t>4,000 cfs</t>
  </si>
  <si>
    <t>3,250 cfs</t>
  </si>
  <si>
    <t>1,000 cfs</t>
  </si>
  <si>
    <t>Red Bluff Bypass Flow</t>
  </si>
  <si>
    <t>Hamilton City Bypass Flow</t>
  </si>
  <si>
    <t>Dunnigan Pipeline</t>
  </si>
  <si>
    <t>Dunnigan release capacity</t>
  </si>
  <si>
    <t>Dunnigan Pipeline endpoint</t>
  </si>
  <si>
    <t>Colusa Basin Drain</t>
  </si>
  <si>
    <t>Delivery Operations</t>
  </si>
  <si>
    <t>CVP Operational Flexibility</t>
  </si>
  <si>
    <t>South of Delta Delivery</t>
  </si>
  <si>
    <t>91 TAF</t>
  </si>
  <si>
    <t>Baseline</t>
  </si>
  <si>
    <t>Baseline model</t>
  </si>
  <si>
    <t>Fixed Flows</t>
  </si>
  <si>
    <t>Trinity River</t>
  </si>
  <si>
    <t>Yes - All</t>
  </si>
  <si>
    <t>Conveyance to Sacramento River</t>
  </si>
  <si>
    <t>Dunnigan Pipeline to the Colusa Basin Drain</t>
  </si>
  <si>
    <t>Total</t>
  </si>
  <si>
    <t>Dead Pool Storage</t>
  </si>
  <si>
    <t>Delta Participants use Banks PP conveyance, Shasta exchange, and Oroville storage reoperation and CVP participates with Op Flex for additional CVP water supply and Shasta Lake reoperation</t>
  </si>
  <si>
    <t>Bend Bridge Pulse Protection Season</t>
  </si>
  <si>
    <t>Bend Bridge Pulse Protection Initiation Criteria</t>
  </si>
  <si>
    <t>Bend Bridge Pulse Protection Duration</t>
  </si>
  <si>
    <t>Bend Bridge Pulse Protection Re-setting Criteria</t>
  </si>
  <si>
    <t>Oct - May</t>
  </si>
  <si>
    <t>3-day average Sacramento River must exceed 8,000 cfs; 
3-day average tributary flow must exceed 2,500 cfs</t>
  </si>
  <si>
    <t>7 days upon initiation</t>
  </si>
  <si>
    <t>Prioritize the Fremont Weir Notch, Yolo Bypass preferred alternative, flow over weir within 10% when spill range between 600 cfs and 6,000 cfs; First 600 cfs of spill are protected within 1%</t>
  </si>
  <si>
    <t>Facilities (Not Sites Specific)</t>
  </si>
  <si>
    <t>After completion of pulse protection period, resetting criteria must be met for another pulse protection period to commence:
3-day Sacramento River flow must go below 7,500 cfs for 7 consecutive days; 3-day moving average tributary flow must go below 2,500 cfs for 7 consecutive days</t>
  </si>
  <si>
    <t>8,000 cfs April/May; 
all other times, 5,000 cfs</t>
  </si>
  <si>
    <t>2020 Benchmark</t>
  </si>
  <si>
    <t>KLOG Flap Gate</t>
  </si>
  <si>
    <t>No release criteria</t>
  </si>
  <si>
    <t>Releases to the Sacramento River cannot be made through the Dunnigan Pipeline while Sacramento River flows are high (flow at Wilkins Slough &gt; 15,000 cfs) and the flap gate at Knights Landing is closed</t>
  </si>
  <si>
    <t>Hydrology</t>
  </si>
  <si>
    <t>Climate hydrology</t>
  </si>
  <si>
    <t>Sea level rise</t>
  </si>
  <si>
    <t>Historic</t>
  </si>
  <si>
    <t>Updated Benchmark (11/17/21)</t>
  </si>
  <si>
    <t>TCCA storage must be above 67% of capacity before transfers may be made to Delta Participants</t>
  </si>
  <si>
    <t>TCCA storage must be above 50% of capacity before transfers may be made to Delta Participants</t>
  </si>
  <si>
    <t>North of Delta to South of Delta transfer threshold</t>
  </si>
  <si>
    <t>Fully Appropriated Streamflow</t>
  </si>
  <si>
    <t>No criteria</t>
  </si>
  <si>
    <t>South of Delta Delivery water year-type restrictions</t>
  </si>
  <si>
    <t>Releases to South of Delta participants may occur in all years</t>
  </si>
  <si>
    <t>Fall Flow Stability</t>
  </si>
  <si>
    <t>Additional releases to extend fall stability flows may occur if:
1) Sites storage is greater than 80% at end of May
2) Previous month Shasta storage is greater than 3.2 MAF
3) Fall stability flows are already active (i.e., previous Sep storage is greater than 2.8 MAF)</t>
  </si>
  <si>
    <t>No additional actions</t>
  </si>
  <si>
    <t>Spring Pulse Releases</t>
  </si>
  <si>
    <t>1) Includes up to two actions in March and April
2) Up to 150 TAF of pulse flow release could occur in one month
3) Total annual release volume is limited to 150 TAF
4) Flood release assumed to be potentially reoperated if available
5) Non-flood stored water releases only if needed to complete action</t>
  </si>
  <si>
    <t>Releases to South of Delta participants are limited to Below Normal, Dry, and Critically Dry years, based on Jan-Dec SWP contract years using the D-1641 Sacramento Valley 40-30-30 water year index</t>
  </si>
  <si>
    <t>1) Up to three actions of 75 TAF in March-May, regardless of water year type
2) Max annual Spring Pulse volume increases from 150 TAF to 225 TAF
3) Additional Shasta releases are considered CVP credit in Sites
4) Shasta spills in May account for Spring Pulse Flow, when active Sites storage is 80% or greater, during all water year types
5) Additional, non-spill releases may occur in May in Wet and Above Normal years when end-of-April Shasta storage is greater than 4,100 TAF and active Sites storage is above 80% of capacity</t>
  </si>
  <si>
    <t>Shasta Coldwater Pool Management</t>
  </si>
  <si>
    <t>Shasta Operations for Anadromous Fish Benefits</t>
  </si>
  <si>
    <r>
      <t>1) Exchange period is Apr-Jun in Dry water years and Apr-May in Critically Dry water years
2) Exchanges are limited to Temperature Management Tier 2, 3, and 4 years when the Sacramento Valley is in excess conditions
3) Minimum flow at Keswick is 6,000 cfs Apr-May and 10,000 cfs in Jun
4) The maximum allowable temperature in the Sacramento River below Clear Creek between Apr-Jun is 53.5</t>
    </r>
    <r>
      <rPr>
        <sz val="10"/>
        <color theme="1"/>
        <rFont val="Calibri"/>
        <family val="2"/>
      </rPr>
      <t>°</t>
    </r>
    <r>
      <rPr>
        <sz val="10"/>
        <color theme="1"/>
        <rFont val="Jacobs Chronos"/>
        <family val="2"/>
      </rPr>
      <t>F in Tiers 2 and 3 and 56°F
5) The release period for exchanged water is Aug-Nov</t>
    </r>
  </si>
  <si>
    <r>
      <t xml:space="preserve">Reduce constraints on exchange criteria to increase frequency and volume of Shasta exchanges
</t>
    </r>
    <r>
      <rPr>
        <sz val="10"/>
        <color rgb="FFFF0000"/>
        <rFont val="Jacobs Chronos"/>
        <family val="2"/>
      </rPr>
      <t>1) Exchange period is Apr-Jun in Dry and Critically Dry water years</t>
    </r>
    <r>
      <rPr>
        <sz val="10"/>
        <color theme="1"/>
        <rFont val="Jacobs Chronos"/>
        <family val="2"/>
      </rPr>
      <t xml:space="preserve">
2) Exchanges are limited to Temperature Management Tier 2, 3, and 4 years  when the Sacramento Valley is in excess conditions
</t>
    </r>
    <r>
      <rPr>
        <sz val="10"/>
        <color rgb="FFFF0000"/>
        <rFont val="Jacobs Chronos"/>
        <family val="2"/>
      </rPr>
      <t>3) Minimum flow at Keswick is 4,000 cfs Apr-May and 8,000 cfs in Jun</t>
    </r>
    <r>
      <rPr>
        <sz val="10"/>
        <color theme="1"/>
        <rFont val="Jacobs Chronos"/>
        <family val="2"/>
      </rPr>
      <t xml:space="preserve">
</t>
    </r>
    <r>
      <rPr>
        <sz val="10"/>
        <color rgb="FFFF0000"/>
        <rFont val="Jacobs Chronos"/>
        <family val="2"/>
      </rPr>
      <t>4) The maximum allowable temperature in the Sacramento River below Clear Creek is 56°F, regardless of temperature management tier</t>
    </r>
    <r>
      <rPr>
        <sz val="10"/>
        <color theme="1"/>
        <rFont val="Jacobs Chronos"/>
        <family val="2"/>
      </rPr>
      <t xml:space="preserve">
</t>
    </r>
    <r>
      <rPr>
        <sz val="10"/>
        <color rgb="FFFF0000"/>
        <rFont val="Jacobs Chronos"/>
        <family val="2"/>
      </rPr>
      <t>5) The release period for exchanged water is Aug-Oct, but water may be released outside of those months for Spring Pulse or Fall Stability Flow actions</t>
    </r>
  </si>
  <si>
    <t>CVP Op Flex</t>
  </si>
  <si>
    <t>Red Bluff Diversion Capacity</t>
  </si>
  <si>
    <t>Hamilton City Diversion Capacity</t>
  </si>
  <si>
    <t>0 TAF</t>
  </si>
  <si>
    <t>Diversions are only permitted Sep 1-Jun 15</t>
  </si>
  <si>
    <t>10,700 cfs Oct-Jun; 
all other times, 5,000 cfs</t>
  </si>
  <si>
    <t>Alternative 1B - 2021 RDEIR/SDEIS</t>
  </si>
  <si>
    <t>Modeling Assumptions</t>
  </si>
  <si>
    <t>Criteria or Parameter</t>
  </si>
  <si>
    <t>2035 CT</t>
  </si>
  <si>
    <t>15 cm</t>
  </si>
  <si>
    <t>Alternative 3A - 2022 BA (preliminary) - 25% Federal Participation</t>
  </si>
  <si>
    <t>Alternative 3B - 2022 BA (preliminary) - 16% Federal Participation</t>
  </si>
  <si>
    <t>360 TAF</t>
  </si>
  <si>
    <t>230 TAF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</si>
</sst>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0"/>
      <color theme="1"/>
      <name val="Jacobs Chronos"/>
      <family val="2"/>
    </font>
    <font>
      <sz val="10"/>
      <color theme="1"/>
      <name val="Jacobs Chronos"/>
      <family val="2"/>
    </font>
    <font>
      <b/>
      <i/>
      <sz val="10"/>
      <color theme="1"/>
      <name val="Jacobs Chronos"/>
      <family val="2"/>
    </font>
    <font>
      <b/>
      <u/>
      <sz val="10"/>
      <color theme="1"/>
      <name val="Jacobs Chronos"/>
      <family val="2"/>
    </font>
    <font>
      <sz val="8"/>
      <name val="Calibri"/>
      <family val="2"/>
      <scheme val="minor"/>
    </font>
    <font>
      <sz val="10"/>
      <color theme="1"/>
      <name val="Calibri"/>
      <family val="2"/>
    </font>
    <font>
      <sz val="10"/>
      <color rgb="FFFF0000"/>
      <name val="Jacobs Chronos"/>
      <family val="2"/>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44">
    <xf numFmtId="0" fontId="0" fillId="0" borderId="0" xfId="0"/>
    <xf numFmtId="0" fontId="2" fillId="0" borderId="5" xfId="0" applyFont="1" applyFill="1" applyBorder="1" applyAlignment="1">
      <alignment vertical="center" wrapText="1"/>
    </xf>
    <xf numFmtId="1" fontId="2"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0" xfId="0" applyFont="1" applyAlignment="1"/>
    <xf numFmtId="0" fontId="2" fillId="0" borderId="0" xfId="0" applyFont="1" applyFill="1" applyAlignment="1"/>
    <xf numFmtId="0" fontId="2"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3" fillId="0" borderId="5" xfId="0" applyFont="1" applyFill="1" applyBorder="1" applyAlignment="1">
      <alignment vertical="center" wrapText="1"/>
    </xf>
    <xf numFmtId="0" fontId="2" fillId="0" borderId="4" xfId="0" applyFont="1" applyFill="1" applyBorder="1" applyAlignment="1">
      <alignment vertical="center" wrapText="1"/>
    </xf>
    <xf numFmtId="0" fontId="2" fillId="0" borderId="2" xfId="0" applyFont="1" applyFill="1" applyBorder="1" applyAlignment="1">
      <alignment vertical="center" wrapText="1"/>
    </xf>
    <xf numFmtId="0" fontId="2" fillId="0" borderId="6" xfId="0" applyFont="1" applyFill="1" applyBorder="1" applyAlignment="1">
      <alignment vertical="center" wrapText="1"/>
    </xf>
    <xf numFmtId="0" fontId="2" fillId="0" borderId="7" xfId="0" applyFont="1" applyFill="1" applyBorder="1" applyAlignment="1">
      <alignment horizontal="center" vertical="center" wrapText="1"/>
    </xf>
    <xf numFmtId="0" fontId="0" fillId="0" borderId="1" xfId="0" applyFill="1" applyBorder="1" applyAlignment="1">
      <alignment horizontal="center" vertical="center" wrapText="1"/>
    </xf>
    <xf numFmtId="0" fontId="2" fillId="0" borderId="3" xfId="0" applyFont="1" applyFill="1" applyBorder="1" applyAlignment="1">
      <alignment horizontal="center" vertical="center" wrapText="1"/>
    </xf>
    <xf numFmtId="1" fontId="2" fillId="0" borderId="0" xfId="0" applyNumberFormat="1" applyFont="1" applyFill="1" applyAlignment="1"/>
    <xf numFmtId="0" fontId="2" fillId="0" borderId="3" xfId="0" applyFont="1" applyFill="1" applyBorder="1" applyAlignment="1">
      <alignment vertical="center" wrapText="1"/>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0" fillId="2" borderId="7" xfId="0" applyFill="1" applyBorder="1" applyAlignment="1">
      <alignment horizontal="center" vertical="center" wrapText="1"/>
    </xf>
    <xf numFmtId="1" fontId="2" fillId="2" borderId="1" xfId="0" applyNumberFormat="1" applyFont="1" applyFill="1" applyBorder="1" applyAlignment="1">
      <alignment horizontal="center" vertical="center" wrapText="1"/>
    </xf>
    <xf numFmtId="0" fontId="1" fillId="0" borderId="1" xfId="0" applyFont="1" applyFill="1" applyBorder="1" applyAlignment="1">
      <alignment vertical="center" wrapText="1"/>
    </xf>
    <xf numFmtId="0" fontId="1" fillId="0" borderId="5" xfId="0" applyFont="1" applyFill="1" applyBorder="1" applyAlignment="1">
      <alignment vertical="center" wrapText="1"/>
    </xf>
    <xf numFmtId="1" fontId="4" fillId="0" borderId="1" xfId="0" applyNumberFormat="1" applyFont="1" applyFill="1" applyBorder="1" applyAlignment="1">
      <alignment horizontal="center" vertical="center" wrapText="1"/>
    </xf>
    <xf numFmtId="1" fontId="3" fillId="0" borderId="1" xfId="0" applyNumberFormat="1" applyFont="1" applyFill="1" applyBorder="1" applyAlignment="1">
      <alignment horizontal="center" vertical="center" wrapText="1"/>
    </xf>
    <xf numFmtId="1" fontId="3" fillId="2" borderId="1" xfId="0" applyNumberFormat="1" applyFont="1" applyFill="1" applyBorder="1" applyAlignment="1">
      <alignment horizontal="center" vertical="center" wrapText="1"/>
    </xf>
    <xf numFmtId="0" fontId="1" fillId="0" borderId="3" xfId="0" applyFont="1" applyFill="1" applyBorder="1" applyAlignment="1">
      <alignment vertical="center" wrapText="1"/>
    </xf>
    <xf numFmtId="1" fontId="1" fillId="2" borderId="1" xfId="0" applyNumberFormat="1" applyFont="1" applyFill="1" applyBorder="1" applyAlignment="1">
      <alignment horizontal="center" vertical="center" wrapText="1"/>
    </xf>
    <xf numFmtId="0" fontId="1" fillId="0" borderId="5" xfId="0" applyFont="1" applyFill="1" applyBorder="1" applyAlignment="1">
      <alignment vertical="center" wrapText="1"/>
    </xf>
    <xf numFmtId="0" fontId="1" fillId="0" borderId="6" xfId="0" applyFont="1" applyFill="1" applyBorder="1" applyAlignment="1">
      <alignment vertical="center" wrapText="1"/>
    </xf>
    <xf numFmtId="0" fontId="1" fillId="0" borderId="7" xfId="0" applyFont="1" applyFill="1" applyBorder="1" applyAlignment="1">
      <alignment vertical="center" wrapText="1"/>
    </xf>
    <xf numFmtId="0" fontId="2" fillId="0" borderId="8" xfId="0" applyFont="1" applyBorder="1" applyAlignment="1">
      <alignment horizontal="center"/>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horizontal="left" vertical="center" wrapText="1"/>
    </xf>
    <xf numFmtId="0" fontId="3" fillId="0" borderId="5" xfId="0" applyFont="1" applyFill="1" applyBorder="1" applyAlignment="1">
      <alignment vertical="center" wrapText="1"/>
    </xf>
    <xf numFmtId="0" fontId="3" fillId="0" borderId="6" xfId="0" applyFont="1" applyFill="1" applyBorder="1" applyAlignment="1">
      <alignment vertical="center" wrapText="1"/>
    </xf>
    <xf numFmtId="0" fontId="3" fillId="0" borderId="1"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8A0DF-17AE-4E01-9A95-A382924F9015}">
  <sheetPr codeName="Sheet1"/>
  <dimension ref="A1:E61"/>
  <sheetViews>
    <sheetView tabSelected="1" zoomScaleNormal="100" zoomScaleSheetLayoutView="100" workbookViewId="0">
      <pane xSplit="2" ySplit="2" topLeftCell="C3" activePane="bottomRight" state="frozen"/>
      <selection pane="topRight" activeCell="C1" sqref="C1"/>
      <selection pane="bottomLeft" activeCell="A3" sqref="A3"/>
      <selection pane="bottomRight" activeCell="G16" sqref="G16"/>
    </sheetView>
  </sheetViews>
  <sheetFormatPr defaultRowHeight="13.2" x14ac:dyDescent="0.25"/>
  <cols>
    <col min="1" max="1" width="6.77734375" style="7" customWidth="1"/>
    <col min="2" max="2" width="37.44140625" style="7" customWidth="1"/>
    <col min="3" max="5" width="39" style="8" customWidth="1"/>
    <col min="6" max="16384" width="8.88671875" style="7"/>
  </cols>
  <sheetData>
    <row r="1" spans="1:5" x14ac:dyDescent="0.25">
      <c r="B1" s="35" t="s">
        <v>100</v>
      </c>
      <c r="C1" s="35"/>
      <c r="D1" s="35"/>
      <c r="E1" s="35"/>
    </row>
    <row r="2" spans="1:5" ht="26.4" x14ac:dyDescent="0.25">
      <c r="A2" s="10"/>
      <c r="B2" s="3" t="s">
        <v>101</v>
      </c>
      <c r="C2" s="3" t="s">
        <v>99</v>
      </c>
      <c r="D2" s="3" t="s">
        <v>104</v>
      </c>
      <c r="E2" s="3" t="s">
        <v>105</v>
      </c>
    </row>
    <row r="3" spans="1:5" x14ac:dyDescent="0.25">
      <c r="A3" s="39" t="s">
        <v>45</v>
      </c>
      <c r="B3" s="39"/>
      <c r="C3" s="39"/>
      <c r="D3" s="39"/>
      <c r="E3" s="39"/>
    </row>
    <row r="4" spans="1:5" x14ac:dyDescent="0.25">
      <c r="A4" s="10"/>
      <c r="B4" s="9" t="s">
        <v>46</v>
      </c>
      <c r="C4" s="6" t="s">
        <v>66</v>
      </c>
      <c r="D4" s="20" t="s">
        <v>74</v>
      </c>
      <c r="E4" s="20" t="s">
        <v>74</v>
      </c>
    </row>
    <row r="5" spans="1:5" x14ac:dyDescent="0.25">
      <c r="A5" s="39" t="s">
        <v>47</v>
      </c>
      <c r="B5" s="39"/>
      <c r="C5" s="39"/>
      <c r="D5" s="39"/>
      <c r="E5" s="39"/>
    </row>
    <row r="6" spans="1:5" x14ac:dyDescent="0.25">
      <c r="A6" s="10"/>
      <c r="B6" s="9" t="s">
        <v>48</v>
      </c>
      <c r="C6" s="6" t="s">
        <v>49</v>
      </c>
      <c r="D6" s="6" t="s">
        <v>49</v>
      </c>
      <c r="E6" s="6" t="s">
        <v>49</v>
      </c>
    </row>
    <row r="7" spans="1:5" x14ac:dyDescent="0.25">
      <c r="A7" s="32" t="s">
        <v>70</v>
      </c>
      <c r="B7" s="33"/>
      <c r="C7" s="33"/>
      <c r="D7" s="33"/>
      <c r="E7" s="34"/>
    </row>
    <row r="8" spans="1:5" x14ac:dyDescent="0.25">
      <c r="A8" s="10"/>
      <c r="B8" s="9" t="s">
        <v>71</v>
      </c>
      <c r="C8" s="6" t="s">
        <v>73</v>
      </c>
      <c r="D8" s="20" t="s">
        <v>102</v>
      </c>
      <c r="E8" s="20" t="s">
        <v>102</v>
      </c>
    </row>
    <row r="9" spans="1:5" x14ac:dyDescent="0.25">
      <c r="A9" s="10"/>
      <c r="B9" s="9" t="s">
        <v>72</v>
      </c>
      <c r="C9" s="6" t="s">
        <v>5</v>
      </c>
      <c r="D9" s="20" t="s">
        <v>103</v>
      </c>
      <c r="E9" s="20" t="s">
        <v>103</v>
      </c>
    </row>
    <row r="10" spans="1:5" x14ac:dyDescent="0.25">
      <c r="A10" s="39" t="s">
        <v>63</v>
      </c>
      <c r="B10" s="39"/>
      <c r="C10" s="39"/>
      <c r="D10" s="39"/>
      <c r="E10" s="39"/>
    </row>
    <row r="11" spans="1:5" x14ac:dyDescent="0.25">
      <c r="A11" s="17"/>
      <c r="B11" s="9" t="s">
        <v>6</v>
      </c>
      <c r="C11" s="6" t="s">
        <v>4</v>
      </c>
      <c r="D11" s="6" t="s">
        <v>4</v>
      </c>
      <c r="E11" s="6" t="s">
        <v>4</v>
      </c>
    </row>
    <row r="12" spans="1:5" x14ac:dyDescent="0.25">
      <c r="A12" s="39" t="s">
        <v>7</v>
      </c>
      <c r="B12" s="39"/>
      <c r="C12" s="39"/>
      <c r="D12" s="39"/>
      <c r="E12" s="39"/>
    </row>
    <row r="13" spans="1:5" x14ac:dyDescent="0.25">
      <c r="A13" s="36"/>
      <c r="B13" s="41" t="s">
        <v>13</v>
      </c>
      <c r="C13" s="42"/>
      <c r="D13" s="42"/>
      <c r="E13" s="42"/>
    </row>
    <row r="14" spans="1:5" x14ac:dyDescent="0.25">
      <c r="A14" s="37"/>
      <c r="B14" s="19" t="s">
        <v>17</v>
      </c>
      <c r="C14" s="17" t="s">
        <v>0</v>
      </c>
      <c r="D14" s="17" t="s">
        <v>0</v>
      </c>
      <c r="E14" s="17" t="s">
        <v>0</v>
      </c>
    </row>
    <row r="15" spans="1:5" x14ac:dyDescent="0.25">
      <c r="A15" s="37"/>
      <c r="B15" s="10" t="s">
        <v>18</v>
      </c>
      <c r="C15" s="6" t="s">
        <v>19</v>
      </c>
      <c r="D15" s="20" t="s">
        <v>23</v>
      </c>
      <c r="E15" s="20" t="s">
        <v>23</v>
      </c>
    </row>
    <row r="16" spans="1:5" ht="26.4" x14ac:dyDescent="0.25">
      <c r="A16" s="37"/>
      <c r="B16" s="10" t="s">
        <v>22</v>
      </c>
      <c r="C16" s="6" t="s">
        <v>23</v>
      </c>
      <c r="D16" s="20" t="s">
        <v>96</v>
      </c>
      <c r="E16" s="20" t="s">
        <v>96</v>
      </c>
    </row>
    <row r="17" spans="1:5" ht="13.2" customHeight="1" x14ac:dyDescent="0.25">
      <c r="A17" s="37"/>
      <c r="B17" s="11" t="s">
        <v>15</v>
      </c>
      <c r="C17" s="10"/>
      <c r="D17" s="10"/>
      <c r="E17" s="10"/>
    </row>
    <row r="18" spans="1:5" x14ac:dyDescent="0.25">
      <c r="A18" s="37"/>
      <c r="B18" s="12" t="s">
        <v>94</v>
      </c>
      <c r="C18" s="4" t="s">
        <v>16</v>
      </c>
      <c r="D18" s="4" t="s">
        <v>16</v>
      </c>
      <c r="E18" s="4" t="s">
        <v>16</v>
      </c>
    </row>
    <row r="19" spans="1:5" x14ac:dyDescent="0.25">
      <c r="A19" s="37"/>
      <c r="B19" s="10" t="s">
        <v>35</v>
      </c>
      <c r="C19" s="6" t="s">
        <v>33</v>
      </c>
      <c r="D19" s="6" t="s">
        <v>33</v>
      </c>
      <c r="E19" s="6" t="s">
        <v>33</v>
      </c>
    </row>
    <row r="20" spans="1:5" ht="13.2" customHeight="1" x14ac:dyDescent="0.25">
      <c r="A20" s="37"/>
      <c r="B20" s="43" t="s">
        <v>14</v>
      </c>
      <c r="C20" s="43"/>
      <c r="D20" s="43"/>
      <c r="E20" s="43"/>
    </row>
    <row r="21" spans="1:5" ht="14.4" customHeight="1" x14ac:dyDescent="0.25">
      <c r="A21" s="37"/>
      <c r="B21" s="10" t="s">
        <v>95</v>
      </c>
      <c r="C21" s="6" t="s">
        <v>20</v>
      </c>
      <c r="D21" s="6" t="s">
        <v>20</v>
      </c>
      <c r="E21" s="6" t="s">
        <v>20</v>
      </c>
    </row>
    <row r="22" spans="1:5" x14ac:dyDescent="0.25">
      <c r="A22" s="37"/>
      <c r="B22" s="10" t="s">
        <v>36</v>
      </c>
      <c r="C22" s="6" t="s">
        <v>32</v>
      </c>
      <c r="D22" s="6" t="s">
        <v>32</v>
      </c>
      <c r="E22" s="6" t="s">
        <v>32</v>
      </c>
    </row>
    <row r="23" spans="1:5" x14ac:dyDescent="0.25">
      <c r="A23" s="37"/>
      <c r="B23" s="13" t="s">
        <v>1</v>
      </c>
      <c r="C23" s="5" t="s">
        <v>2</v>
      </c>
      <c r="D23" s="5" t="s">
        <v>2</v>
      </c>
      <c r="E23" s="5" t="s">
        <v>2</v>
      </c>
    </row>
    <row r="24" spans="1:5" x14ac:dyDescent="0.25">
      <c r="A24" s="37"/>
      <c r="B24" s="43" t="s">
        <v>37</v>
      </c>
      <c r="C24" s="43"/>
      <c r="D24" s="43"/>
      <c r="E24" s="43"/>
    </row>
    <row r="25" spans="1:5" x14ac:dyDescent="0.25">
      <c r="A25" s="37"/>
      <c r="B25" s="10" t="s">
        <v>38</v>
      </c>
      <c r="C25" s="6" t="s">
        <v>34</v>
      </c>
      <c r="D25" s="6" t="s">
        <v>34</v>
      </c>
      <c r="E25" s="6" t="s">
        <v>34</v>
      </c>
    </row>
    <row r="26" spans="1:5" x14ac:dyDescent="0.25">
      <c r="A26" s="37"/>
      <c r="B26" s="10" t="s">
        <v>39</v>
      </c>
      <c r="C26" s="6" t="s">
        <v>40</v>
      </c>
      <c r="D26" s="6" t="s">
        <v>40</v>
      </c>
      <c r="E26" s="6" t="s">
        <v>40</v>
      </c>
    </row>
    <row r="27" spans="1:5" ht="66" x14ac:dyDescent="0.25">
      <c r="A27" s="38"/>
      <c r="B27" s="10" t="s">
        <v>67</v>
      </c>
      <c r="C27" s="6" t="s">
        <v>68</v>
      </c>
      <c r="D27" s="20" t="s">
        <v>69</v>
      </c>
      <c r="E27" s="20" t="s">
        <v>69</v>
      </c>
    </row>
    <row r="28" spans="1:5" x14ac:dyDescent="0.25">
      <c r="A28" s="39" t="s">
        <v>8</v>
      </c>
      <c r="B28" s="39"/>
      <c r="C28" s="39"/>
      <c r="D28" s="39"/>
      <c r="E28" s="39"/>
    </row>
    <row r="29" spans="1:5" x14ac:dyDescent="0.25">
      <c r="A29" s="36"/>
      <c r="B29" s="32" t="s">
        <v>31</v>
      </c>
      <c r="C29" s="33"/>
      <c r="D29" s="33"/>
      <c r="E29" s="34"/>
    </row>
    <row r="30" spans="1:5" x14ac:dyDescent="0.25">
      <c r="A30" s="37"/>
      <c r="B30" s="19" t="s">
        <v>55</v>
      </c>
      <c r="C30" s="17" t="s">
        <v>59</v>
      </c>
      <c r="D30" s="17" t="s">
        <v>59</v>
      </c>
      <c r="E30" s="17" t="s">
        <v>59</v>
      </c>
    </row>
    <row r="31" spans="1:5" ht="52.8" x14ac:dyDescent="0.25">
      <c r="A31" s="37"/>
      <c r="B31" s="19" t="s">
        <v>56</v>
      </c>
      <c r="C31" s="17" t="s">
        <v>60</v>
      </c>
      <c r="D31" s="17" t="s">
        <v>60</v>
      </c>
      <c r="E31" s="17" t="s">
        <v>60</v>
      </c>
    </row>
    <row r="32" spans="1:5" x14ac:dyDescent="0.25">
      <c r="A32" s="37"/>
      <c r="B32" s="19" t="s">
        <v>57</v>
      </c>
      <c r="C32" s="17" t="s">
        <v>61</v>
      </c>
      <c r="D32" s="17" t="s">
        <v>61</v>
      </c>
      <c r="E32" s="17" t="s">
        <v>61</v>
      </c>
    </row>
    <row r="33" spans="1:5" ht="92.4" x14ac:dyDescent="0.25">
      <c r="A33" s="37"/>
      <c r="B33" s="19" t="s">
        <v>58</v>
      </c>
      <c r="C33" s="17" t="s">
        <v>64</v>
      </c>
      <c r="D33" s="17" t="s">
        <v>64</v>
      </c>
      <c r="E33" s="17" t="s">
        <v>64</v>
      </c>
    </row>
    <row r="34" spans="1:5" x14ac:dyDescent="0.25">
      <c r="A34" s="37"/>
      <c r="B34" s="30" t="s">
        <v>78</v>
      </c>
      <c r="C34" s="17" t="s">
        <v>79</v>
      </c>
      <c r="D34" s="21" t="s">
        <v>97</v>
      </c>
      <c r="E34" s="21" t="s">
        <v>97</v>
      </c>
    </row>
    <row r="35" spans="1:5" ht="26.4" x14ac:dyDescent="0.25">
      <c r="A35" s="37"/>
      <c r="B35" s="30" t="s">
        <v>3</v>
      </c>
      <c r="C35" s="17" t="s">
        <v>65</v>
      </c>
      <c r="D35" s="21" t="s">
        <v>98</v>
      </c>
      <c r="E35" s="21" t="s">
        <v>98</v>
      </c>
    </row>
    <row r="36" spans="1:5" ht="66" x14ac:dyDescent="0.25">
      <c r="A36" s="37"/>
      <c r="B36" s="25" t="s">
        <v>9</v>
      </c>
      <c r="C36" s="6" t="s">
        <v>62</v>
      </c>
      <c r="D36" s="20" t="s">
        <v>5</v>
      </c>
      <c r="E36" s="20" t="s">
        <v>5</v>
      </c>
    </row>
    <row r="37" spans="1:5" x14ac:dyDescent="0.25">
      <c r="A37" s="32" t="s">
        <v>90</v>
      </c>
      <c r="B37" s="33"/>
      <c r="C37" s="33"/>
      <c r="D37" s="33"/>
      <c r="E37" s="34"/>
    </row>
    <row r="38" spans="1:5" ht="250.8" x14ac:dyDescent="0.25">
      <c r="A38" s="10"/>
      <c r="B38" s="9" t="s">
        <v>89</v>
      </c>
      <c r="C38" s="6" t="s">
        <v>91</v>
      </c>
      <c r="D38" s="20" t="s">
        <v>92</v>
      </c>
      <c r="E38" s="20" t="s">
        <v>92</v>
      </c>
    </row>
    <row r="39" spans="1:5" ht="211.2" customHeight="1" x14ac:dyDescent="0.25">
      <c r="A39" s="10"/>
      <c r="B39" s="9" t="s">
        <v>85</v>
      </c>
      <c r="C39" s="6" t="s">
        <v>86</v>
      </c>
      <c r="D39" s="20" t="s">
        <v>88</v>
      </c>
      <c r="E39" s="20" t="s">
        <v>88</v>
      </c>
    </row>
    <row r="40" spans="1:5" ht="118.8" x14ac:dyDescent="0.25">
      <c r="A40" s="10"/>
      <c r="B40" s="9" t="s">
        <v>82</v>
      </c>
      <c r="C40" s="6" t="s">
        <v>84</v>
      </c>
      <c r="D40" s="20" t="s">
        <v>83</v>
      </c>
      <c r="E40" s="20" t="s">
        <v>83</v>
      </c>
    </row>
    <row r="41" spans="1:5" x14ac:dyDescent="0.25">
      <c r="A41" s="40" t="s">
        <v>41</v>
      </c>
      <c r="B41" s="40"/>
      <c r="C41" s="40"/>
      <c r="D41" s="40"/>
      <c r="E41" s="40"/>
    </row>
    <row r="42" spans="1:5" x14ac:dyDescent="0.25">
      <c r="A42" s="36"/>
      <c r="B42" s="10" t="s">
        <v>42</v>
      </c>
      <c r="C42" s="6" t="s">
        <v>44</v>
      </c>
      <c r="D42" s="22" t="s">
        <v>106</v>
      </c>
      <c r="E42" s="22" t="s">
        <v>107</v>
      </c>
    </row>
    <row r="43" spans="1:5" ht="39.6" x14ac:dyDescent="0.25">
      <c r="A43" s="37"/>
      <c r="B43" s="14" t="s">
        <v>77</v>
      </c>
      <c r="C43" s="6" t="s">
        <v>75</v>
      </c>
      <c r="D43" s="22" t="s">
        <v>76</v>
      </c>
      <c r="E43" s="22" t="s">
        <v>76</v>
      </c>
    </row>
    <row r="44" spans="1:5" ht="87" customHeight="1" x14ac:dyDescent="0.25">
      <c r="A44" s="37"/>
      <c r="B44" s="14" t="s">
        <v>43</v>
      </c>
      <c r="C44" s="16" t="s">
        <v>54</v>
      </c>
      <c r="D44" s="16" t="s">
        <v>54</v>
      </c>
      <c r="E44" s="16" t="s">
        <v>54</v>
      </c>
    </row>
    <row r="45" spans="1:5" ht="87" customHeight="1" x14ac:dyDescent="0.25">
      <c r="A45" s="37"/>
      <c r="B45" s="14" t="s">
        <v>80</v>
      </c>
      <c r="C45" s="16" t="s">
        <v>87</v>
      </c>
      <c r="D45" s="23" t="s">
        <v>81</v>
      </c>
      <c r="E45" s="23" t="s">
        <v>81</v>
      </c>
    </row>
    <row r="46" spans="1:5" x14ac:dyDescent="0.25">
      <c r="A46" s="38"/>
      <c r="B46" s="14" t="s">
        <v>50</v>
      </c>
      <c r="C46" s="15" t="s">
        <v>51</v>
      </c>
      <c r="D46" s="15" t="s">
        <v>51</v>
      </c>
      <c r="E46" s="15" t="s">
        <v>51</v>
      </c>
    </row>
    <row r="47" spans="1:5" x14ac:dyDescent="0.25">
      <c r="A47" s="39" t="s">
        <v>30</v>
      </c>
      <c r="B47" s="39"/>
      <c r="C47" s="39"/>
      <c r="D47" s="39"/>
      <c r="E47" s="39"/>
    </row>
    <row r="48" spans="1:5" x14ac:dyDescent="0.25">
      <c r="A48" s="36"/>
      <c r="B48" s="26" t="s">
        <v>52</v>
      </c>
      <c r="C48" s="27">
        <f t="shared" ref="C48" si="0">C49+C50+C56+C59</f>
        <v>1499.9678111587982</v>
      </c>
      <c r="D48" s="27">
        <f t="shared" ref="D48:E48" si="1">D49+D50+D56+D59</f>
        <v>1499.9678111587982</v>
      </c>
      <c r="E48" s="27">
        <f t="shared" si="1"/>
        <v>1499.9678111587982</v>
      </c>
    </row>
    <row r="49" spans="1:5" x14ac:dyDescent="0.25">
      <c r="A49" s="37"/>
      <c r="B49" s="26" t="s">
        <v>53</v>
      </c>
      <c r="C49" s="3">
        <v>120</v>
      </c>
      <c r="D49" s="31">
        <v>60</v>
      </c>
      <c r="E49" s="31">
        <v>60</v>
      </c>
    </row>
    <row r="50" spans="1:5" x14ac:dyDescent="0.25">
      <c r="A50" s="37"/>
      <c r="B50" s="11" t="s">
        <v>10</v>
      </c>
      <c r="C50" s="28">
        <f t="shared" ref="C50" si="2">SUM(C51:C55)</f>
        <v>1045</v>
      </c>
      <c r="D50" s="29">
        <f t="shared" ref="D50:E50" si="3">SUM(D51:D55)</f>
        <v>836</v>
      </c>
      <c r="E50" s="29">
        <f t="shared" si="3"/>
        <v>965.6</v>
      </c>
    </row>
    <row r="51" spans="1:5" x14ac:dyDescent="0.25">
      <c r="A51" s="37"/>
      <c r="B51" s="1" t="s">
        <v>25</v>
      </c>
      <c r="C51" s="2">
        <v>138.21530843574754</v>
      </c>
      <c r="D51" s="24">
        <v>109.07600524997018</v>
      </c>
      <c r="E51" s="24">
        <v>125.98539553752535</v>
      </c>
    </row>
    <row r="52" spans="1:5" x14ac:dyDescent="0.25">
      <c r="A52" s="37"/>
      <c r="B52" s="1" t="s">
        <v>26</v>
      </c>
      <c r="C52" s="2">
        <v>31.171697888080182</v>
      </c>
      <c r="D52" s="24">
        <v>24.937358310464145</v>
      </c>
      <c r="E52" s="24">
        <v>28.803245436105474</v>
      </c>
    </row>
    <row r="53" spans="1:5" x14ac:dyDescent="0.25">
      <c r="A53" s="37"/>
      <c r="B53" s="1" t="s">
        <v>27</v>
      </c>
      <c r="C53" s="2">
        <v>24.937358310464145</v>
      </c>
      <c r="D53" s="24">
        <v>21.446128146999161</v>
      </c>
      <c r="E53" s="24">
        <v>24.770791075050706</v>
      </c>
    </row>
    <row r="54" spans="1:5" x14ac:dyDescent="0.25">
      <c r="A54" s="37"/>
      <c r="B54" s="1" t="s">
        <v>28</v>
      </c>
      <c r="C54" s="2">
        <v>62.343395776160364</v>
      </c>
      <c r="D54" s="24">
        <v>49.87471662092829</v>
      </c>
      <c r="E54" s="24">
        <v>57.606490872210948</v>
      </c>
    </row>
    <row r="55" spans="1:5" x14ac:dyDescent="0.25">
      <c r="A55" s="37"/>
      <c r="B55" s="1" t="s">
        <v>29</v>
      </c>
      <c r="C55" s="2">
        <v>788.33223958954784</v>
      </c>
      <c r="D55" s="24">
        <v>630.6657916716382</v>
      </c>
      <c r="E55" s="24">
        <v>728.43407707910751</v>
      </c>
    </row>
    <row r="56" spans="1:5" x14ac:dyDescent="0.25">
      <c r="A56" s="37"/>
      <c r="B56" s="11" t="s">
        <v>11</v>
      </c>
      <c r="C56" s="28">
        <f t="shared" ref="C56" si="4">C57+C58</f>
        <v>243.9678111587983</v>
      </c>
      <c r="D56" s="29">
        <f t="shared" ref="D56:E56" si="5">D57+D58</f>
        <v>243.9678111587983</v>
      </c>
      <c r="E56" s="29">
        <f t="shared" si="5"/>
        <v>243.9678111587983</v>
      </c>
    </row>
    <row r="57" spans="1:5" x14ac:dyDescent="0.25">
      <c r="A57" s="37"/>
      <c r="B57" s="1" t="s">
        <v>21</v>
      </c>
      <c r="C57" s="2">
        <v>123.9678111587983</v>
      </c>
      <c r="D57" s="24">
        <v>123.9678111587983</v>
      </c>
      <c r="E57" s="24">
        <v>123.9678111587983</v>
      </c>
    </row>
    <row r="58" spans="1:5" x14ac:dyDescent="0.25">
      <c r="A58" s="37"/>
      <c r="B58" s="1" t="s">
        <v>24</v>
      </c>
      <c r="C58" s="2">
        <v>120</v>
      </c>
      <c r="D58" s="24">
        <v>120</v>
      </c>
      <c r="E58" s="24">
        <v>120</v>
      </c>
    </row>
    <row r="59" spans="1:5" x14ac:dyDescent="0.25">
      <c r="A59" s="37"/>
      <c r="B59" s="11" t="s">
        <v>12</v>
      </c>
      <c r="C59" s="28">
        <f t="shared" ref="C59:E59" si="6">C60</f>
        <v>91</v>
      </c>
      <c r="D59" s="29">
        <f t="shared" si="6"/>
        <v>360</v>
      </c>
      <c r="E59" s="29">
        <f t="shared" si="6"/>
        <v>230.4</v>
      </c>
    </row>
    <row r="60" spans="1:5" x14ac:dyDescent="0.25">
      <c r="A60" s="38"/>
      <c r="B60" s="1" t="s">
        <v>93</v>
      </c>
      <c r="C60" s="6">
        <v>91</v>
      </c>
      <c r="D60" s="24">
        <v>360</v>
      </c>
      <c r="E60" s="24">
        <v>230.4</v>
      </c>
    </row>
    <row r="61" spans="1:5" x14ac:dyDescent="0.25">
      <c r="C61" s="18"/>
    </row>
  </sheetData>
  <mergeCells count="18">
    <mergeCell ref="A13:A27"/>
    <mergeCell ref="A7:E7"/>
    <mergeCell ref="A37:E37"/>
    <mergeCell ref="B29:E29"/>
    <mergeCell ref="B1:E1"/>
    <mergeCell ref="A48:A60"/>
    <mergeCell ref="A47:E47"/>
    <mergeCell ref="A3:E3"/>
    <mergeCell ref="A5:E5"/>
    <mergeCell ref="A42:A46"/>
    <mergeCell ref="A41:E41"/>
    <mergeCell ref="A10:E10"/>
    <mergeCell ref="A12:E12"/>
    <mergeCell ref="B13:E13"/>
    <mergeCell ref="A29:A36"/>
    <mergeCell ref="A28:E28"/>
    <mergeCell ref="B20:E20"/>
    <mergeCell ref="B24:E24"/>
  </mergeCells>
  <phoneticPr fontId="5" type="noConversion"/>
  <pageMargins left="0.7" right="0.7" top="0.75" bottom="0.75" header="0.3" footer="0.3"/>
  <pageSetup paperSize="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Thayer, Reed/SAC</dc:creator>
  <cp:lastModifiedBy>Thayer, Reed/SAC</cp:lastModifiedBy>
  <cp:lastPrinted>2022-02-01T04:42:42Z</cp:lastPrinted>
  <dcterms:created xsi:type="dcterms:W3CDTF">2020-01-28T22:16:32Z</dcterms:created>
  <dcterms:modified xsi:type="dcterms:W3CDTF">2022-02-01T04:43:15Z</dcterms:modified>
</cp:coreProperties>
</file>