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ranza\Documents\Projects\AA_Sites\Operations\"/>
    </mc:Choice>
  </mc:AlternateContent>
  <xr:revisionPtr revIDLastSave="0" documentId="13_ncr:1_{E7680CC3-9F30-490E-8C9B-5C1BD2D30F02}" xr6:coauthVersionLast="46" xr6:coauthVersionMax="47" xr10:uidLastSave="{00000000-0000-0000-0000-000000000000}"/>
  <bookViews>
    <workbookView xWindow="-28920" yWindow="-120" windowWidth="29040" windowHeight="15840" activeTab="1" xr2:uid="{1C089D5A-2D3F-4242-988F-31140BFDF5A2}"/>
  </bookViews>
  <sheets>
    <sheet name="Diversion Study-Clean" sheetId="6" r:id="rId1"/>
    <sheet name="Shee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I8" i="1"/>
  <c r="H8" i="1"/>
  <c r="G8" i="1"/>
  <c r="B20" i="1"/>
  <c r="B21" i="1" s="1"/>
</calcChain>
</file>

<file path=xl/sharedStrings.xml><?xml version="1.0" encoding="utf-8"?>
<sst xmlns="http://schemas.openxmlformats.org/spreadsheetml/2006/main" count="148" uniqueCount="98">
  <si>
    <t>Species</t>
  </si>
  <si>
    <t>State status</t>
  </si>
  <si>
    <t>Impact type</t>
  </si>
  <si>
    <t>Habitat type</t>
  </si>
  <si>
    <t>Impact</t>
  </si>
  <si>
    <t>Study 4 mitigation (acres)</t>
  </si>
  <si>
    <t>Study 5 mitigation (acres)</t>
  </si>
  <si>
    <t>Study 6 mitigation (acres)</t>
  </si>
  <si>
    <t>Mitigation type</t>
  </si>
  <si>
    <t>Notes</t>
  </si>
  <si>
    <t>Longfin Smelt</t>
  </si>
  <si>
    <t>Threatened</t>
  </si>
  <si>
    <t>Permanent</t>
  </si>
  <si>
    <t>Aquatic</t>
  </si>
  <si>
    <t>Reduced Dec-May Delta outflow correlated with lower population abundance</t>
  </si>
  <si>
    <t>1:1</t>
  </si>
  <si>
    <t>Tidal habitat restoration (Bay-Delta)</t>
  </si>
  <si>
    <t>Mitigation calculated based on incremental difference in hydrodynamic area of effect using CDFW (2009, 2020) February-June E:I method</t>
  </si>
  <si>
    <t>Delta Smelt</t>
  </si>
  <si>
    <t>Endangered</t>
  </si>
  <si>
    <t>Reduced Mar-May Delta outflow correlated with lower prey abundance</t>
  </si>
  <si>
    <t>Sacramento River Winter-Run Chinook Salmon*</t>
  </si>
  <si>
    <t>Reduced Chinook salmon rearing habitat (Sacramento River mainstem, Sutter Bypass, Yolo Bypass) + 1,880 linear feet of Delta channel margin habitat**</t>
  </si>
  <si>
    <t>Riparian/floodplain/channel margin restoration (Sacramento River)</t>
  </si>
  <si>
    <t>Mitigation also includes 4.3 acres for Delta channel margin impact, assuming 100-foot width of riparian/wetland bench</t>
  </si>
  <si>
    <t>Central Valley Spring-Run Chinook Salmon*</t>
  </si>
  <si>
    <t>Notes: Study 4 = Identical to Alternative 1B, with a Wilkins Slough bypass criteria of 10,700 cfs in March through May. Fremont Weir spill diversion criteria have been removed.</t>
  </si>
  <si>
    <t>Study 5 = Identical to Alternative 1B, with a Wilkins Slough bypass criteria of 10,700 cfs in October through June. Fremont Weir spill diversion criteria have been removed. Pulse flow protection diversion criteria have been removed.</t>
  </si>
  <si>
    <t>Study 6 = Identical to Alternative 1B, with a Wilkins Slough bypass criteria of 10,700 cfs in March through May.</t>
  </si>
  <si>
    <t>*Minimal Sacramento River impacts from Alternative 2 in-river construction at reservoir outlet are not included.</t>
  </si>
  <si>
    <t>Workings not for inclusion in table:</t>
  </si>
  <si>
    <t>Alt 1B</t>
  </si>
  <si>
    <t>Add channel margin habitat restoration for Delta</t>
  </si>
  <si>
    <t>linear feet</t>
  </si>
  <si>
    <t>feet</t>
  </si>
  <si>
    <t>assumed bench width</t>
  </si>
  <si>
    <t>square feet</t>
  </si>
  <si>
    <t>This acreage gets added to upstream acreage</t>
  </si>
  <si>
    <t>acres</t>
  </si>
  <si>
    <r>
      <rPr>
        <b/>
        <sz val="24"/>
        <color rgb="FFFF0000"/>
        <rFont val="Calibri"/>
        <family val="2"/>
        <scheme val="minor"/>
      </rPr>
      <t>DRAFT.</t>
    </r>
    <r>
      <rPr>
        <b/>
        <sz val="24"/>
        <color theme="1"/>
        <rFont val="Calibri"/>
        <family val="2"/>
        <scheme val="minor"/>
      </rPr>
      <t xml:space="preserve"> </t>
    </r>
    <r>
      <rPr>
        <b/>
        <sz val="22"/>
        <color theme="1"/>
        <rFont val="Calibri"/>
        <family val="2"/>
        <scheme val="minor"/>
      </rPr>
      <t>Potential Mitigation for Consideration in CESA 2081 Permitting.</t>
    </r>
  </si>
  <si>
    <t>Name</t>
  </si>
  <si>
    <t>Wilkins Slough</t>
  </si>
  <si>
    <t>Trend Reporting Output</t>
  </si>
  <si>
    <t>Releases (TAF)</t>
  </si>
  <si>
    <t>Diversions (TAF)</t>
  </si>
  <si>
    <t>Dry &amp; Critical Diversions (TAF)</t>
  </si>
  <si>
    <t>Comment</t>
  </si>
  <si>
    <t>8,000 Apr/May
5,000 all other</t>
  </si>
  <si>
    <t>Alt 1B 011221</t>
  </si>
  <si>
    <t>Y</t>
  </si>
  <si>
    <t>Alt 1B 011221 NoFW</t>
  </si>
  <si>
    <t>N</t>
  </si>
  <si>
    <t>Removes Fremont Weir Notch criteria</t>
  </si>
  <si>
    <t>10,700 Apr/May
5,000 all other</t>
  </si>
  <si>
    <t>Alt 1B 011221 NoFW WS 10.7k AM</t>
  </si>
  <si>
    <t>Higher Wilkins Slough criteria in April and May, no Fremont Weir Notch criteria</t>
  </si>
  <si>
    <t>10,700 Oct-June
5,000 all other (minimal diversions)</t>
  </si>
  <si>
    <t>Alt 1B 011221 NoFW WS 10.7k</t>
  </si>
  <si>
    <t>Higher Wilkins Slough criteria all months of diversion, no Fremont Weir Notch criteria</t>
  </si>
  <si>
    <t>Alt 1B 011221 NoFW NoPPZ WS10.7k</t>
  </si>
  <si>
    <t>10,700 Mar-May
5,000 all other</t>
  </si>
  <si>
    <t>Alt 1B MAM NoFW NoPPZ WS10.7k</t>
  </si>
  <si>
    <t>Replaces Fremont Weir Notch and pulse flow protection with higher criteria at Wilkins March-May</t>
  </si>
  <si>
    <t>Alt 1B MAM NoFW WS10.7k</t>
  </si>
  <si>
    <t>Replaces Fremont Weir Notch with higher criteria at Wilkins March-May, keeps pulse flow protection all months</t>
  </si>
  <si>
    <t>Alt 1B NoFW MAM NoPPZ WS10.7k</t>
  </si>
  <si>
    <t>Removes Fremont Weir Notch criteria altogether,  replaces pulse flow protection with higher criteria at Wilkins in March-May, keeps pulse flow protection in all other months</t>
  </si>
  <si>
    <t>Alt 1B NoFW MAM WS10.7k</t>
  </si>
  <si>
    <t>Higher Wilkins Slough criteria March-May replace need for Fremont Weir Notch criteria altogether, no change in pulse flow protection</t>
  </si>
  <si>
    <t>Study 6</t>
  </si>
  <si>
    <t>10,700 Dec-June
5,000 all other (minimal diversions)</t>
  </si>
  <si>
    <r>
      <t>Fremont Weir Notch Protections</t>
    </r>
    <r>
      <rPr>
        <b/>
        <vertAlign val="superscript"/>
        <sz val="11"/>
        <color rgb="FF000000"/>
        <rFont val="Calibri"/>
        <family val="2"/>
      </rPr>
      <t>1</t>
    </r>
  </si>
  <si>
    <r>
      <t>Pulse Flow Protection</t>
    </r>
    <r>
      <rPr>
        <b/>
        <vertAlign val="superscript"/>
        <sz val="11"/>
        <color rgb="FF000000"/>
        <rFont val="Calibri"/>
        <family val="2"/>
      </rPr>
      <t>2</t>
    </r>
  </si>
  <si>
    <t xml:space="preserve">Current proposed mitigation </t>
  </si>
  <si>
    <t>Alt 1B MAM WS10.7k</t>
  </si>
  <si>
    <r>
      <t>**Based on Alternative 1B operations alone (</t>
    </r>
    <r>
      <rPr>
        <sz val="12"/>
        <color rgb="FFFF0000"/>
        <rFont val="Calibri"/>
        <family val="2"/>
        <scheme val="minor"/>
      </rPr>
      <t>no Mitigation Measure FISH-2.1, etc</t>
    </r>
    <r>
      <rPr>
        <sz val="12"/>
        <color theme="1"/>
        <rFont val="Calibri"/>
        <family val="2"/>
        <scheme val="minor"/>
      </rPr>
      <t>.).</t>
    </r>
  </si>
  <si>
    <t>Admin Draft EIR</t>
  </si>
  <si>
    <t>?</t>
  </si>
  <si>
    <t>Study 7</t>
  </si>
  <si>
    <t>Study 5</t>
  </si>
  <si>
    <t>Study 4</t>
  </si>
  <si>
    <t xml:space="preserve"> Study 3</t>
  </si>
  <si>
    <t xml:space="preserve"> Study 2</t>
  </si>
  <si>
    <t>Study 1</t>
  </si>
  <si>
    <t>Study C</t>
  </si>
  <si>
    <t>Study B</t>
  </si>
  <si>
    <t>Study A</t>
  </si>
  <si>
    <t>Higher Wilkins Slough criteria Oct-June replace need for Fremont Weir Notch and Pulse Flow Protection</t>
  </si>
  <si>
    <t>Higher Wilkins Slough criteria Dec-June replace need for Fremont Weir Notch and Oct-Nov Pulse Flow Protection</t>
  </si>
  <si>
    <t>Assumed Mitigation Ratio</t>
  </si>
  <si>
    <t>Y, Except for Mar-May</t>
  </si>
  <si>
    <t>Y, Only in Oct- Nov</t>
  </si>
  <si>
    <t>No Fremont</t>
  </si>
  <si>
    <t xml:space="preserve">No Pulse Protection </t>
  </si>
  <si>
    <t>With Fremont</t>
  </si>
  <si>
    <t xml:space="preserve">With Pulse Protection </t>
  </si>
  <si>
    <t>8,000 Mar-May
5,000 all other</t>
  </si>
  <si>
    <t>10,700 Mar-May
5,000 all other No Fremont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</si>
</sst>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2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top" wrapText="1"/>
    </xf>
    <xf numFmtId="20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 wrapText="1"/>
    </xf>
    <xf numFmtId="20" fontId="0" fillId="6" borderId="1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quotePrefix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6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 wrapText="1"/>
    </xf>
    <xf numFmtId="20" fontId="0" fillId="0" borderId="0" xfId="0" quotePrefix="1" applyNumberForma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998-28BC-4943-AFAE-C55F62AFC209}">
  <dimension ref="A1:L10"/>
  <sheetViews>
    <sheetView workbookViewId="0">
      <selection activeCell="I1" sqref="I1:L5"/>
    </sheetView>
  </sheetViews>
  <sheetFormatPr defaultRowHeight="15.5" x14ac:dyDescent="0.35"/>
  <cols>
    <col min="1" max="1" width="20.58203125" customWidth="1"/>
    <col min="2" max="2" width="15.58203125" customWidth="1"/>
    <col min="3" max="3" width="16.83203125" customWidth="1"/>
    <col min="4" max="8" width="20.58203125" customWidth="1"/>
    <col min="9" max="9" width="18.6640625" customWidth="1"/>
    <col min="10" max="10" width="20.58203125" customWidth="1"/>
    <col min="11" max="11" width="15.58203125" customWidth="1"/>
    <col min="12" max="12" width="17.4140625" customWidth="1"/>
  </cols>
  <sheetData>
    <row r="1" spans="1:12" ht="39.5" customHeight="1" x14ac:dyDescent="0.35">
      <c r="A1" s="5" t="s">
        <v>40</v>
      </c>
      <c r="B1" s="6" t="s">
        <v>31</v>
      </c>
      <c r="C1" s="7" t="s">
        <v>86</v>
      </c>
      <c r="D1" s="6" t="s">
        <v>85</v>
      </c>
      <c r="E1" s="6" t="s">
        <v>84</v>
      </c>
      <c r="F1" s="6" t="s">
        <v>83</v>
      </c>
      <c r="G1" s="6" t="s">
        <v>82</v>
      </c>
      <c r="H1" s="6" t="s">
        <v>81</v>
      </c>
      <c r="I1" s="7" t="s">
        <v>80</v>
      </c>
      <c r="J1" s="7" t="s">
        <v>79</v>
      </c>
      <c r="K1" s="9" t="s">
        <v>69</v>
      </c>
      <c r="L1" s="9" t="s">
        <v>78</v>
      </c>
    </row>
    <row r="2" spans="1:12" ht="43.5" x14ac:dyDescent="0.35">
      <c r="A2" s="6" t="s">
        <v>41</v>
      </c>
      <c r="B2" s="2" t="s">
        <v>47</v>
      </c>
      <c r="C2" s="2" t="s">
        <v>47</v>
      </c>
      <c r="D2" s="2" t="s">
        <v>53</v>
      </c>
      <c r="E2" s="4" t="s">
        <v>56</v>
      </c>
      <c r="F2" s="2" t="s">
        <v>60</v>
      </c>
      <c r="G2" s="2" t="s">
        <v>60</v>
      </c>
      <c r="H2" s="2" t="s">
        <v>60</v>
      </c>
      <c r="I2" s="10" t="s">
        <v>60</v>
      </c>
      <c r="J2" s="12" t="s">
        <v>56</v>
      </c>
      <c r="K2" s="10" t="s">
        <v>60</v>
      </c>
      <c r="L2" s="17" t="s">
        <v>70</v>
      </c>
    </row>
    <row r="3" spans="1:12" ht="29" hidden="1" x14ac:dyDescent="0.35">
      <c r="A3" s="8" t="s">
        <v>42</v>
      </c>
      <c r="B3" s="2" t="s">
        <v>48</v>
      </c>
      <c r="C3" s="2" t="s">
        <v>50</v>
      </c>
      <c r="D3" s="2" t="s">
        <v>54</v>
      </c>
      <c r="E3" s="2" t="s">
        <v>57</v>
      </c>
      <c r="F3" s="2" t="s">
        <v>61</v>
      </c>
      <c r="G3" s="2" t="s">
        <v>63</v>
      </c>
      <c r="H3" s="2" t="s">
        <v>65</v>
      </c>
      <c r="I3" s="10" t="s">
        <v>67</v>
      </c>
      <c r="J3" s="10" t="s">
        <v>59</v>
      </c>
      <c r="K3" s="10" t="s">
        <v>74</v>
      </c>
      <c r="L3" s="18" t="s">
        <v>57</v>
      </c>
    </row>
    <row r="4" spans="1:12" ht="31" x14ac:dyDescent="0.35">
      <c r="A4" s="8" t="s">
        <v>71</v>
      </c>
      <c r="B4" s="3" t="s">
        <v>49</v>
      </c>
      <c r="C4" s="3" t="s">
        <v>51</v>
      </c>
      <c r="D4" s="3" t="s">
        <v>51</v>
      </c>
      <c r="E4" s="3" t="s">
        <v>51</v>
      </c>
      <c r="F4" s="2" t="s">
        <v>90</v>
      </c>
      <c r="G4" s="2" t="s">
        <v>90</v>
      </c>
      <c r="H4" s="3" t="s">
        <v>51</v>
      </c>
      <c r="I4" s="11" t="s">
        <v>51</v>
      </c>
      <c r="J4" s="11" t="s">
        <v>51</v>
      </c>
      <c r="K4" s="11" t="s">
        <v>49</v>
      </c>
      <c r="L4" s="11" t="s">
        <v>51</v>
      </c>
    </row>
    <row r="5" spans="1:12" ht="28.5" customHeight="1" x14ac:dyDescent="0.35">
      <c r="A5" s="8" t="s">
        <v>72</v>
      </c>
      <c r="B5" s="3" t="s">
        <v>49</v>
      </c>
      <c r="C5" s="3" t="s">
        <v>49</v>
      </c>
      <c r="D5" s="3" t="s">
        <v>49</v>
      </c>
      <c r="E5" s="3" t="s">
        <v>49</v>
      </c>
      <c r="F5" s="2" t="s">
        <v>90</v>
      </c>
      <c r="G5" s="3" t="s">
        <v>49</v>
      </c>
      <c r="H5" s="2" t="s">
        <v>90</v>
      </c>
      <c r="I5" s="11" t="s">
        <v>49</v>
      </c>
      <c r="J5" s="10" t="s">
        <v>51</v>
      </c>
      <c r="K5" s="10" t="s">
        <v>49</v>
      </c>
      <c r="L5" s="11" t="s">
        <v>91</v>
      </c>
    </row>
    <row r="6" spans="1:12" ht="8" customHeight="1" x14ac:dyDescent="0.35">
      <c r="A6" s="13"/>
      <c r="B6" s="14"/>
      <c r="C6" s="14"/>
      <c r="D6" s="14"/>
      <c r="E6" s="14"/>
      <c r="F6" s="15"/>
      <c r="G6" s="14"/>
      <c r="H6" s="15"/>
      <c r="I6" s="14"/>
      <c r="J6" s="15"/>
      <c r="K6" s="15"/>
      <c r="L6" s="16"/>
    </row>
    <row r="7" spans="1:12" ht="33" customHeight="1" x14ac:dyDescent="0.35">
      <c r="A7" s="6" t="s">
        <v>43</v>
      </c>
      <c r="B7" s="3">
        <v>234</v>
      </c>
      <c r="C7" s="3">
        <v>269</v>
      </c>
      <c r="D7" s="3">
        <v>269</v>
      </c>
      <c r="E7" s="3">
        <v>212</v>
      </c>
      <c r="F7" s="3">
        <v>226</v>
      </c>
      <c r="G7" s="3">
        <v>219</v>
      </c>
      <c r="H7" s="3">
        <v>259</v>
      </c>
      <c r="I7" s="11">
        <v>256</v>
      </c>
      <c r="J7" s="11">
        <v>225</v>
      </c>
      <c r="K7" s="11">
        <v>217</v>
      </c>
      <c r="L7" s="3">
        <v>229</v>
      </c>
    </row>
    <row r="8" spans="1:12" ht="45" customHeight="1" x14ac:dyDescent="0.35">
      <c r="A8" s="6" t="s">
        <v>44</v>
      </c>
      <c r="B8" s="3">
        <v>255</v>
      </c>
      <c r="C8" s="3">
        <v>294</v>
      </c>
      <c r="D8" s="3">
        <v>294</v>
      </c>
      <c r="E8" s="3">
        <v>234</v>
      </c>
      <c r="F8" s="3">
        <v>247</v>
      </c>
      <c r="G8" s="3">
        <v>240</v>
      </c>
      <c r="H8" s="3">
        <v>284</v>
      </c>
      <c r="I8" s="11">
        <v>281</v>
      </c>
      <c r="J8" s="11">
        <v>249</v>
      </c>
      <c r="K8" s="11" t="s">
        <v>77</v>
      </c>
      <c r="L8" s="3">
        <v>250</v>
      </c>
    </row>
    <row r="9" spans="1:12" ht="29" x14ac:dyDescent="0.35">
      <c r="A9" s="8" t="s">
        <v>45</v>
      </c>
      <c r="B9" s="3">
        <v>120</v>
      </c>
      <c r="C9" s="3">
        <v>182</v>
      </c>
      <c r="D9" s="3">
        <v>182</v>
      </c>
      <c r="E9" s="3">
        <v>86</v>
      </c>
      <c r="F9" s="3">
        <v>111</v>
      </c>
      <c r="G9" s="3">
        <v>103</v>
      </c>
      <c r="H9" s="3">
        <v>173</v>
      </c>
      <c r="I9" s="11">
        <v>168</v>
      </c>
      <c r="J9" s="11">
        <v>102</v>
      </c>
      <c r="K9" s="11" t="s">
        <v>77</v>
      </c>
      <c r="L9" s="3">
        <v>98</v>
      </c>
    </row>
    <row r="10" spans="1:12" ht="129" customHeight="1" x14ac:dyDescent="0.35">
      <c r="A10" s="6" t="s">
        <v>46</v>
      </c>
      <c r="B10" s="2" t="s">
        <v>76</v>
      </c>
      <c r="C10" s="2" t="s">
        <v>52</v>
      </c>
      <c r="D10" s="2" t="s">
        <v>55</v>
      </c>
      <c r="E10" s="2" t="s">
        <v>58</v>
      </c>
      <c r="F10" s="2" t="s">
        <v>62</v>
      </c>
      <c r="G10" s="2" t="s">
        <v>64</v>
      </c>
      <c r="H10" s="2" t="s">
        <v>66</v>
      </c>
      <c r="I10" s="10" t="s">
        <v>68</v>
      </c>
      <c r="J10" s="10" t="s">
        <v>87</v>
      </c>
      <c r="K10" s="10" t="s">
        <v>73</v>
      </c>
      <c r="L10" s="10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E943-132F-154C-A83C-4468F2A7C634}">
  <dimension ref="A1:L21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11" defaultRowHeight="15.5" x14ac:dyDescent="0.35"/>
  <cols>
    <col min="1" max="1" width="21.08203125" customWidth="1"/>
    <col min="2" max="2" width="12.33203125" customWidth="1"/>
    <col min="3" max="3" width="13.5" customWidth="1"/>
    <col min="4" max="4" width="13.33203125" customWidth="1"/>
    <col min="5" max="5" width="29.1640625" customWidth="1"/>
    <col min="6" max="6" width="14" bestFit="1" customWidth="1"/>
    <col min="7" max="7" width="16.5" customWidth="1"/>
    <col min="8" max="8" width="17" customWidth="1"/>
    <col min="9" max="9" width="17.33203125" customWidth="1"/>
    <col min="10" max="10" width="13" customWidth="1"/>
    <col min="11" max="11" width="17.58203125" customWidth="1"/>
    <col min="12" max="12" width="32.6640625" customWidth="1"/>
  </cols>
  <sheetData>
    <row r="1" spans="1:12" ht="39.5" customHeight="1" x14ac:dyDescent="2">
      <c r="A1" s="29" t="s">
        <v>39</v>
      </c>
      <c r="G1" s="1"/>
    </row>
    <row r="2" spans="1:12" ht="27.5" customHeight="1" x14ac:dyDescent="0.35">
      <c r="A2" s="29"/>
      <c r="G2" s="40" t="s">
        <v>97</v>
      </c>
      <c r="H2" s="41" t="s">
        <v>56</v>
      </c>
      <c r="I2" s="40" t="s">
        <v>60</v>
      </c>
      <c r="J2" s="40" t="s">
        <v>96</v>
      </c>
    </row>
    <row r="3" spans="1:12" ht="20.5" customHeight="1" x14ac:dyDescent="0.35">
      <c r="A3" s="29"/>
      <c r="G3" s="42" t="s">
        <v>92</v>
      </c>
      <c r="H3" s="42" t="s">
        <v>92</v>
      </c>
      <c r="I3" s="42" t="s">
        <v>94</v>
      </c>
      <c r="J3" s="42" t="s">
        <v>94</v>
      </c>
    </row>
    <row r="4" spans="1:12" ht="26" customHeight="1" x14ac:dyDescent="0.35">
      <c r="G4" s="40" t="s">
        <v>95</v>
      </c>
      <c r="H4" s="42" t="s">
        <v>93</v>
      </c>
      <c r="I4" s="40" t="s">
        <v>95</v>
      </c>
      <c r="J4" s="40" t="s">
        <v>95</v>
      </c>
    </row>
    <row r="5" spans="1:12" ht="46.5" x14ac:dyDescent="0.35">
      <c r="A5" s="44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43" t="s">
        <v>89</v>
      </c>
      <c r="G5" s="43" t="s">
        <v>5</v>
      </c>
      <c r="H5" s="43" t="s">
        <v>6</v>
      </c>
      <c r="I5" s="43" t="s">
        <v>7</v>
      </c>
      <c r="J5" s="43" t="s">
        <v>76</v>
      </c>
      <c r="K5" s="44" t="s">
        <v>8</v>
      </c>
      <c r="L5" s="44" t="s">
        <v>9</v>
      </c>
    </row>
    <row r="6" spans="1:12" ht="62" x14ac:dyDescent="0.35">
      <c r="A6" s="31" t="s">
        <v>10</v>
      </c>
      <c r="B6" s="21" t="s">
        <v>11</v>
      </c>
      <c r="C6" s="21" t="s">
        <v>12</v>
      </c>
      <c r="D6" s="21" t="s">
        <v>13</v>
      </c>
      <c r="E6" s="19" t="s">
        <v>14</v>
      </c>
      <c r="F6" s="20" t="s">
        <v>15</v>
      </c>
      <c r="G6" s="21">
        <v>14</v>
      </c>
      <c r="H6" s="21">
        <v>10.9</v>
      </c>
      <c r="I6" s="21">
        <v>9.1</v>
      </c>
      <c r="J6" s="21">
        <v>13.3</v>
      </c>
      <c r="K6" s="27" t="s">
        <v>16</v>
      </c>
      <c r="L6" s="27" t="s">
        <v>17</v>
      </c>
    </row>
    <row r="7" spans="1:12" ht="62" x14ac:dyDescent="0.35">
      <c r="A7" s="30" t="s">
        <v>18</v>
      </c>
      <c r="B7" s="25" t="s">
        <v>19</v>
      </c>
      <c r="C7" s="25" t="s">
        <v>12</v>
      </c>
      <c r="D7" s="25" t="s">
        <v>13</v>
      </c>
      <c r="E7" s="23" t="s">
        <v>20</v>
      </c>
      <c r="F7" s="24" t="s">
        <v>15</v>
      </c>
      <c r="G7" s="25">
        <v>140</v>
      </c>
      <c r="H7" s="25">
        <v>108.8</v>
      </c>
      <c r="I7" s="25">
        <v>90.6</v>
      </c>
      <c r="J7" s="25">
        <v>133.4</v>
      </c>
      <c r="K7" s="28" t="s">
        <v>16</v>
      </c>
      <c r="L7" s="28" t="s">
        <v>17</v>
      </c>
    </row>
    <row r="8" spans="1:12" ht="77.5" x14ac:dyDescent="0.35">
      <c r="A8" s="32" t="s">
        <v>21</v>
      </c>
      <c r="B8" s="21" t="s">
        <v>19</v>
      </c>
      <c r="C8" s="21" t="s">
        <v>12</v>
      </c>
      <c r="D8" s="21" t="s">
        <v>13</v>
      </c>
      <c r="E8" s="19" t="s">
        <v>22</v>
      </c>
      <c r="F8" s="20" t="s">
        <v>15</v>
      </c>
      <c r="G8" s="22">
        <f>543.5+4.3</f>
        <v>547.79999999999995</v>
      </c>
      <c r="H8" s="22">
        <f>438.3+4.3</f>
        <v>442.6</v>
      </c>
      <c r="I8" s="22">
        <f>250.7+4.3</f>
        <v>255</v>
      </c>
      <c r="J8" s="22">
        <v>459</v>
      </c>
      <c r="K8" s="27" t="s">
        <v>23</v>
      </c>
      <c r="L8" s="27" t="s">
        <v>24</v>
      </c>
    </row>
    <row r="9" spans="1:12" ht="77.5" x14ac:dyDescent="0.35">
      <c r="A9" s="33" t="s">
        <v>25</v>
      </c>
      <c r="B9" s="25" t="s">
        <v>11</v>
      </c>
      <c r="C9" s="25" t="s">
        <v>12</v>
      </c>
      <c r="D9" s="25" t="s">
        <v>13</v>
      </c>
      <c r="E9" s="23" t="s">
        <v>22</v>
      </c>
      <c r="F9" s="24" t="s">
        <v>15</v>
      </c>
      <c r="G9" s="26">
        <f>543.5+4.3</f>
        <v>547.79999999999995</v>
      </c>
      <c r="H9" s="26">
        <f>438.3+4.3</f>
        <v>442.6</v>
      </c>
      <c r="I9" s="26">
        <f>250.7+4.3</f>
        <v>255</v>
      </c>
      <c r="J9" s="26">
        <v>459</v>
      </c>
      <c r="K9" s="28" t="s">
        <v>23</v>
      </c>
      <c r="L9" s="28" t="s">
        <v>24</v>
      </c>
    </row>
    <row r="10" spans="1:12" x14ac:dyDescent="0.35">
      <c r="A10" s="34"/>
      <c r="B10" s="35"/>
      <c r="C10" s="35"/>
      <c r="D10" s="35"/>
      <c r="E10" s="36"/>
      <c r="F10" s="37"/>
      <c r="G10" s="38"/>
      <c r="H10" s="38"/>
      <c r="I10" s="38"/>
      <c r="J10" s="38"/>
      <c r="K10" s="39"/>
      <c r="L10" s="39"/>
    </row>
    <row r="11" spans="1:12" x14ac:dyDescent="0.35">
      <c r="A11" t="s">
        <v>26</v>
      </c>
    </row>
    <row r="12" spans="1:12" x14ac:dyDescent="0.35">
      <c r="A12" t="s">
        <v>27</v>
      </c>
    </row>
    <row r="13" spans="1:12" x14ac:dyDescent="0.35">
      <c r="A13" t="s">
        <v>28</v>
      </c>
    </row>
    <row r="14" spans="1:12" x14ac:dyDescent="0.35">
      <c r="A14" t="s">
        <v>29</v>
      </c>
    </row>
    <row r="15" spans="1:12" x14ac:dyDescent="0.35">
      <c r="A15" t="s">
        <v>75</v>
      </c>
    </row>
    <row r="16" spans="1:12" hidden="1" x14ac:dyDescent="0.35"/>
    <row r="17" spans="1:4" hidden="1" x14ac:dyDescent="0.35">
      <c r="A17" t="s">
        <v>30</v>
      </c>
      <c r="B17" t="s">
        <v>31</v>
      </c>
    </row>
    <row r="18" spans="1:4" hidden="1" x14ac:dyDescent="0.35">
      <c r="A18" t="s">
        <v>32</v>
      </c>
      <c r="B18">
        <v>1880</v>
      </c>
      <c r="C18" t="s">
        <v>33</v>
      </c>
    </row>
    <row r="19" spans="1:4" hidden="1" x14ac:dyDescent="0.35">
      <c r="B19">
        <v>100</v>
      </c>
      <c r="C19" t="s">
        <v>34</v>
      </c>
      <c r="D19" t="s">
        <v>35</v>
      </c>
    </row>
    <row r="20" spans="1:4" hidden="1" x14ac:dyDescent="0.35">
      <c r="B20">
        <f>B18*B19</f>
        <v>188000</v>
      </c>
      <c r="C20" t="s">
        <v>36</v>
      </c>
    </row>
    <row r="21" spans="1:4" hidden="1" x14ac:dyDescent="0.35">
      <c r="A21" t="s">
        <v>37</v>
      </c>
      <c r="B21">
        <f>B20/43560</f>
        <v>4.3158861340679522</v>
      </c>
      <c r="C21" t="s">
        <v>38</v>
      </c>
    </row>
  </sheetData>
  <pageMargins left="0.7" right="0.7" top="0.75" bottom="0.75" header="0.3" footer="0.3"/>
  <pageSetup paperSize="2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W2DYDCZSR3KP-883312431-2072</_dlc_DocId>
    <_dlc_DocIdUrl xmlns="d9320a93-a9f0-4135-97e0-380ac3311a04">
      <Url>https://sitesreservoirproject.sharepoint.com/envpermitting/_layouts/15/DocIdRedir.aspx?ID=W2DYDCZSR3KP-883312431-2072</Url>
      <Description>W2DYDCZSR3KP-883312431-2072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2A6A4AF42CC43B8B4D1F23B6E529C" ma:contentTypeVersion="12" ma:contentTypeDescription="Create a new document." ma:contentTypeScope="" ma:versionID="a63aaaee4148d7fd61fdf8de746cb963">
  <xsd:schema xmlns:xsd="http://www.w3.org/2001/XMLSchema" xmlns:xs="http://www.w3.org/2001/XMLSchema" xmlns:p="http://schemas.microsoft.com/office/2006/metadata/properties" xmlns:ns2="e0600e68-053d-436b-9c27-24f00b558b00" xmlns:ns3="d9320a93-a9f0-4135-97e0-380ac3311a04" targetNamespace="http://schemas.microsoft.com/office/2006/metadata/properties" ma:root="true" ma:fieldsID="6ad228064b469129d38aefc493a9017a" ns2:_="" ns3:_="">
    <xsd:import namespace="e0600e68-053d-436b-9c27-24f00b558b00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00e68-053d-436b-9c27-24f00b558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7A9DB-6191-48BE-9088-A85CC20866C5}">
  <ds:schemaRefs>
    <ds:schemaRef ds:uri="d9320a93-a9f0-4135-97e0-380ac3311a04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e0600e68-053d-436b-9c27-24f00b558b00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2A3EF4B-2B90-4BF9-9308-A282BB682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6DAB8-9D18-42EF-9182-E590BFCB0CE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A9D71-4FEE-4AF8-BAB8-117C960DD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00e68-053d-436b-9c27-24f00b558b00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Diversion Study-Clean</vt:lpstr>
      <vt:lpstr>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</dc:creator>
  <cp:keywords/>
  <dc:description/>
  <cp:lastModifiedBy>Spranza, John</cp:lastModifiedBy>
  <cp:revision/>
  <dcterms:created xsi:type="dcterms:W3CDTF">2021-08-30T23:11:05Z</dcterms:created>
  <dcterms:modified xsi:type="dcterms:W3CDTF">2021-09-21T23:08:12Z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0x010100B072A6A4AF42CC43B8B4D1F23B6E529C</vt:lpwstr>
  </property>
  <property fmtid="{D5CDD505-2E9C-101B-9397-08002B2CF9AE}" pid="3" name="_dlc_DocIdItemGuid">
    <vt:lpwstr>f1c49b82-588a-4058-8afa-ea560df45a88</vt:lpwstr>
  </property>
</Properties>
</file>