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ith1\Desktop\Sites\Environmental\"/>
    </mc:Choice>
  </mc:AlternateContent>
  <xr:revisionPtr revIDLastSave="0" documentId="13_ncr:1_{C94E3AEF-F072-425C-9D3E-B3FFC1553073}" xr6:coauthVersionLast="45" xr6:coauthVersionMax="45" xr10:uidLastSave="{00000000-0000-0000-0000-000000000000}"/>
  <bookViews>
    <workbookView xWindow="-120" yWindow="-120" windowWidth="29040" windowHeight="17640" xr2:uid="{E1143C91-AFD2-4C42-B4F4-CBBAEFF41CD0}"/>
  </bookViews>
  <sheets>
    <sheet name="Funks Creek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6" l="1"/>
  <c r="E23" i="6"/>
  <c r="B23" i="6"/>
  <c r="C21" i="6" l="1"/>
  <c r="D21" i="6"/>
  <c r="D23" i="6" s="1"/>
  <c r="E21" i="6"/>
  <c r="F21" i="6"/>
  <c r="F23" i="6" s="1"/>
  <c r="G21" i="6"/>
  <c r="G23" i="6" s="1"/>
  <c r="H21" i="6"/>
  <c r="H23" i="6" s="1"/>
  <c r="I21" i="6"/>
  <c r="I23" i="6" s="1"/>
  <c r="B21" i="6"/>
  <c r="C12" i="6" l="1"/>
  <c r="D12" i="6"/>
  <c r="E12" i="6"/>
  <c r="F12" i="6"/>
  <c r="G12" i="6"/>
  <c r="H12" i="6"/>
  <c r="I12" i="6"/>
  <c r="B12" i="6"/>
  <c r="C13" i="6"/>
  <c r="C15" i="6" s="1"/>
  <c r="C17" i="6" s="1"/>
  <c r="C18" i="6" s="1"/>
  <c r="D13" i="6"/>
  <c r="D15" i="6" s="1"/>
  <c r="E13" i="6"/>
  <c r="F13" i="6"/>
  <c r="F15" i="6" s="1"/>
  <c r="G13" i="6"/>
  <c r="G15" i="6" s="1"/>
  <c r="G17" i="6" s="1"/>
  <c r="G18" i="6" s="1"/>
  <c r="H13" i="6"/>
  <c r="H15" i="6" s="1"/>
  <c r="I13" i="6"/>
  <c r="I15" i="6" s="1"/>
  <c r="E15" i="6"/>
  <c r="C16" i="6"/>
  <c r="D16" i="6"/>
  <c r="E16" i="6"/>
  <c r="F16" i="6"/>
  <c r="G16" i="6"/>
  <c r="H16" i="6"/>
  <c r="I16" i="6"/>
  <c r="E17" i="6"/>
  <c r="E18" i="6" s="1"/>
  <c r="B16" i="6"/>
  <c r="B13" i="6"/>
  <c r="I17" i="6" l="1"/>
  <c r="I18" i="6" s="1"/>
  <c r="F17" i="6"/>
  <c r="F18" i="6" s="1"/>
  <c r="H17" i="6"/>
  <c r="H18" i="6" s="1"/>
  <c r="D17" i="6"/>
  <c r="D18" i="6" s="1"/>
  <c r="B15" i="6"/>
  <c r="B17" i="6" s="1"/>
  <c r="B18" i="6" s="1"/>
</calcChain>
</file>

<file path=xl/sharedStrings.xml><?xml version="1.0" encoding="utf-8"?>
<sst xmlns="http://schemas.openxmlformats.org/spreadsheetml/2006/main" count="24" uniqueCount="24">
  <si>
    <t>Pipe Length (ft) =</t>
  </si>
  <si>
    <t>Hazen-Williams C Value =</t>
  </si>
  <si>
    <t>Pipe Friction Loss (ft) =</t>
  </si>
  <si>
    <t>Total Head Required (ft)</t>
  </si>
  <si>
    <t>Minor Losses (ft) =</t>
  </si>
  <si>
    <t>Pipe Velocity (ft/sec) =</t>
  </si>
  <si>
    <t>Site Reservoir Project</t>
  </si>
  <si>
    <t>Flow Augmentation to Funks Creek</t>
  </si>
  <si>
    <t>Pipe Diameter (in) =</t>
  </si>
  <si>
    <t>Funks Creek WSE (ft) =</t>
  </si>
  <si>
    <t>Sites Reservoir WSE (avg) =</t>
  </si>
  <si>
    <t>Sites to Funks Creek</t>
  </si>
  <si>
    <t>TOTAL</t>
  </si>
  <si>
    <t>Available Head (ft) =</t>
  </si>
  <si>
    <t>Head Left (ft) =</t>
  </si>
  <si>
    <t>Flow (cfs) =</t>
  </si>
  <si>
    <t>Pipe size okay?</t>
  </si>
  <si>
    <t>Energy Dispipating Structure</t>
  </si>
  <si>
    <t>Pipe Costs  @( $20/di-lf) =</t>
  </si>
  <si>
    <t>Assumptions</t>
  </si>
  <si>
    <r>
      <t xml:space="preserve">Unit cost for pipe is $20/diameter-inch per linear foot, which is same as used in original TM entitled </t>
    </r>
    <r>
      <rPr>
        <i/>
        <sz val="11"/>
        <color theme="1"/>
        <rFont val="Calibri"/>
        <family val="2"/>
        <scheme val="minor"/>
      </rPr>
      <t>Funks Creek Environmental Water Source Analysis</t>
    </r>
    <r>
      <rPr>
        <sz val="11"/>
        <color theme="1"/>
        <rFont val="Calibri"/>
        <family val="2"/>
        <scheme val="minor"/>
      </rPr>
      <t xml:space="preserve"> dated October 12, 2020</t>
    </r>
  </si>
  <si>
    <t>Elevation at turnout to Funks Creek is roughly at elevation 260 feet.</t>
  </si>
  <si>
    <t>Unit cost for disipating structure based on interpolating recent costs estimates for Dunnigan Pipeline.</t>
  </si>
  <si>
    <t>Velocities in pipes are limited to approximately 20 feet per 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</si>
</sst>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165" fontId="0" fillId="0" borderId="0" xfId="1" applyNumberFormat="1" applyFont="1"/>
    <xf numFmtId="165" fontId="3" fillId="0" borderId="0" xfId="0" applyNumberFormat="1" applyFont="1"/>
    <xf numFmtId="0" fontId="4" fillId="0" borderId="1" xfId="0" applyFont="1" applyBorder="1"/>
    <xf numFmtId="0" fontId="0" fillId="0" borderId="0" xfId="0" applyFill="1"/>
    <xf numFmtId="0" fontId="0" fillId="0" borderId="0" xfId="0" applyFont="1" applyBorder="1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FDF-37AF-4435-88A8-C482AA29F664}">
  <dimension ref="A1:K29"/>
  <sheetViews>
    <sheetView tabSelected="1" workbookViewId="0">
      <selection activeCell="C34" sqref="C34"/>
    </sheetView>
  </sheetViews>
  <sheetFormatPr defaultRowHeight="15" x14ac:dyDescent="0.25"/>
  <cols>
    <col min="1" max="1" width="28.5703125" customWidth="1"/>
    <col min="2" max="2" width="14.28515625" customWidth="1"/>
    <col min="3" max="3" width="12" customWidth="1"/>
    <col min="4" max="4" width="11.5703125" customWidth="1"/>
    <col min="5" max="5" width="12.140625" customWidth="1"/>
    <col min="6" max="6" width="12.28515625" customWidth="1"/>
    <col min="7" max="7" width="11.7109375" customWidth="1"/>
    <col min="8" max="8" width="12.5703125" customWidth="1"/>
    <col min="9" max="9" width="12.140625" customWidth="1"/>
  </cols>
  <sheetData>
    <row r="1" spans="1:11" x14ac:dyDescent="0.25">
      <c r="A1" s="1" t="s">
        <v>6</v>
      </c>
    </row>
    <row r="2" spans="1:11" x14ac:dyDescent="0.25">
      <c r="A2" s="1" t="s">
        <v>7</v>
      </c>
    </row>
    <row r="3" spans="1:11" x14ac:dyDescent="0.25">
      <c r="B3" s="10" t="s">
        <v>11</v>
      </c>
    </row>
    <row r="4" spans="1:11" x14ac:dyDescent="0.25">
      <c r="B4" s="11"/>
    </row>
    <row r="5" spans="1:11" x14ac:dyDescent="0.25">
      <c r="A5" t="s">
        <v>9</v>
      </c>
      <c r="B5" s="3">
        <v>260</v>
      </c>
      <c r="D5" s="8"/>
    </row>
    <row r="6" spans="1:11" x14ac:dyDescent="0.25">
      <c r="A6" t="s">
        <v>10</v>
      </c>
      <c r="B6" s="3">
        <v>450</v>
      </c>
    </row>
    <row r="7" spans="1:11" x14ac:dyDescent="0.25">
      <c r="A7" t="s">
        <v>0</v>
      </c>
      <c r="B7" s="3">
        <v>2800</v>
      </c>
    </row>
    <row r="8" spans="1:11" x14ac:dyDescent="0.25">
      <c r="A8" t="s">
        <v>1</v>
      </c>
      <c r="B8" s="3">
        <v>135</v>
      </c>
    </row>
    <row r="10" spans="1:11" x14ac:dyDescent="0.25">
      <c r="A10" t="s">
        <v>15</v>
      </c>
      <c r="B10" s="3">
        <v>10</v>
      </c>
      <c r="C10" s="3">
        <v>20</v>
      </c>
      <c r="D10" s="3">
        <v>50</v>
      </c>
      <c r="E10" s="3">
        <v>100</v>
      </c>
      <c r="F10" s="3">
        <v>200</v>
      </c>
      <c r="G10" s="3">
        <v>300</v>
      </c>
      <c r="H10" s="3">
        <v>400</v>
      </c>
      <c r="I10" s="3">
        <v>500</v>
      </c>
    </row>
    <row r="11" spans="1:11" x14ac:dyDescent="0.25">
      <c r="A11" t="s">
        <v>8</v>
      </c>
      <c r="B11" s="3">
        <v>12</v>
      </c>
      <c r="C11" s="3">
        <v>16</v>
      </c>
      <c r="D11" s="3">
        <v>24</v>
      </c>
      <c r="E11" s="3">
        <v>30</v>
      </c>
      <c r="F11" s="3">
        <v>42</v>
      </c>
      <c r="G11" s="3">
        <v>54</v>
      </c>
      <c r="H11" s="3">
        <v>60</v>
      </c>
      <c r="I11" s="3">
        <v>72</v>
      </c>
    </row>
    <row r="12" spans="1:11" x14ac:dyDescent="0.25">
      <c r="A12" t="s">
        <v>5</v>
      </c>
      <c r="B12" s="2">
        <f>(B10)/(PI()*(B11/12)^2/4)</f>
        <v>12.732395447351628</v>
      </c>
      <c r="C12" s="2">
        <f t="shared" ref="C12:I12" si="0">(C10)/(PI()*(C11/12)^2/4)</f>
        <v>14.323944878270581</v>
      </c>
      <c r="D12" s="2">
        <f t="shared" si="0"/>
        <v>15.915494309189533</v>
      </c>
      <c r="E12" s="2">
        <f t="shared" si="0"/>
        <v>20.371832715762604</v>
      </c>
      <c r="F12" s="2">
        <f t="shared" si="0"/>
        <v>20.787584403839393</v>
      </c>
      <c r="G12" s="2">
        <f t="shared" si="0"/>
        <v>18.86280807015056</v>
      </c>
      <c r="H12" s="2">
        <f t="shared" si="0"/>
        <v>20.371832715762604</v>
      </c>
      <c r="I12" s="2">
        <f t="shared" si="0"/>
        <v>17.683882565766147</v>
      </c>
      <c r="J12" s="8"/>
      <c r="K12" s="8"/>
    </row>
    <row r="13" spans="1:11" x14ac:dyDescent="0.25">
      <c r="A13" t="s">
        <v>2</v>
      </c>
      <c r="B13" s="2">
        <f>2.308966*$B$7*(4.52*(B10*448)^1.85)/(($B$8^1.85)*(B11)^4.87)</f>
        <v>105.64481573888177</v>
      </c>
      <c r="C13" s="2">
        <f t="shared" ref="C13:I13" si="1">2.308966*$B$7*(4.52*(C10*448)^1.85)/(($B$8^1.85)*(C11)^4.87)</f>
        <v>93.821427107405896</v>
      </c>
      <c r="D13" s="2">
        <f t="shared" si="1"/>
        <v>70.945788375523122</v>
      </c>
      <c r="E13" s="2">
        <f t="shared" si="1"/>
        <v>86.274082171576438</v>
      </c>
      <c r="F13" s="2">
        <f t="shared" si="1"/>
        <v>60.414655861035179</v>
      </c>
      <c r="G13" s="2">
        <f t="shared" si="1"/>
        <v>37.616429377319669</v>
      </c>
      <c r="H13" s="2">
        <f t="shared" si="1"/>
        <v>38.342043256284626</v>
      </c>
      <c r="I13" s="2">
        <f t="shared" si="1"/>
        <v>23.842188026284873</v>
      </c>
      <c r="J13" s="8"/>
      <c r="K13" s="8"/>
    </row>
    <row r="14" spans="1:11" x14ac:dyDescent="0.25">
      <c r="A14" t="s">
        <v>4</v>
      </c>
      <c r="B14">
        <v>5</v>
      </c>
      <c r="C14">
        <v>6</v>
      </c>
      <c r="D14">
        <v>7</v>
      </c>
      <c r="E14">
        <v>8</v>
      </c>
      <c r="F14">
        <v>9</v>
      </c>
      <c r="G14">
        <v>10</v>
      </c>
      <c r="H14">
        <v>11</v>
      </c>
      <c r="I14">
        <v>12</v>
      </c>
    </row>
    <row r="15" spans="1:11" x14ac:dyDescent="0.25">
      <c r="A15" t="s">
        <v>3</v>
      </c>
      <c r="B15" s="2">
        <f>B13+B14</f>
        <v>110.64481573888177</v>
      </c>
      <c r="C15" s="2">
        <f t="shared" ref="C15:I15" si="2">C13+C14</f>
        <v>99.821427107405896</v>
      </c>
      <c r="D15" s="2">
        <f t="shared" si="2"/>
        <v>77.945788375523122</v>
      </c>
      <c r="E15" s="2">
        <f t="shared" si="2"/>
        <v>94.274082171576438</v>
      </c>
      <c r="F15" s="2">
        <f t="shared" si="2"/>
        <v>69.414655861035186</v>
      </c>
      <c r="G15" s="2">
        <f t="shared" si="2"/>
        <v>47.616429377319669</v>
      </c>
      <c r="H15" s="2">
        <f t="shared" si="2"/>
        <v>49.342043256284626</v>
      </c>
      <c r="I15" s="2">
        <f t="shared" si="2"/>
        <v>35.842188026284873</v>
      </c>
    </row>
    <row r="16" spans="1:11" x14ac:dyDescent="0.25">
      <c r="A16" t="s">
        <v>13</v>
      </c>
      <c r="B16">
        <f>$B$6-$B$5</f>
        <v>190</v>
      </c>
      <c r="C16">
        <f t="shared" ref="C16:I16" si="3">$B$6-$B$5</f>
        <v>190</v>
      </c>
      <c r="D16">
        <f t="shared" si="3"/>
        <v>190</v>
      </c>
      <c r="E16">
        <f t="shared" si="3"/>
        <v>190</v>
      </c>
      <c r="F16">
        <f t="shared" si="3"/>
        <v>190</v>
      </c>
      <c r="G16">
        <f t="shared" si="3"/>
        <v>190</v>
      </c>
      <c r="H16">
        <f t="shared" si="3"/>
        <v>190</v>
      </c>
      <c r="I16">
        <f t="shared" si="3"/>
        <v>190</v>
      </c>
    </row>
    <row r="17" spans="1:9" x14ac:dyDescent="0.25">
      <c r="A17" t="s">
        <v>14</v>
      </c>
      <c r="B17" s="2">
        <f>B16-B15</f>
        <v>79.355184261118225</v>
      </c>
      <c r="C17" s="2">
        <f t="shared" ref="C17:I17" si="4">C16-C15</f>
        <v>90.178572892594104</v>
      </c>
      <c r="D17" s="2">
        <f t="shared" si="4"/>
        <v>112.05421162447688</v>
      </c>
      <c r="E17" s="2">
        <f t="shared" si="4"/>
        <v>95.725917828423562</v>
      </c>
      <c r="F17" s="2">
        <f t="shared" si="4"/>
        <v>120.58534413896481</v>
      </c>
      <c r="G17" s="2">
        <f t="shared" si="4"/>
        <v>142.38357062268034</v>
      </c>
      <c r="H17" s="2">
        <f t="shared" si="4"/>
        <v>140.65795674371537</v>
      </c>
      <c r="I17" s="2">
        <f t="shared" si="4"/>
        <v>154.15781197371513</v>
      </c>
    </row>
    <row r="18" spans="1:9" x14ac:dyDescent="0.25">
      <c r="A18" t="s">
        <v>16</v>
      </c>
      <c r="B18" s="4" t="str">
        <f>IF(B17&gt;0, "yes", "no")</f>
        <v>yes</v>
      </c>
      <c r="C18" s="4" t="str">
        <f t="shared" ref="C18:I18" si="5">IF(C17&gt;0, "yes", "no")</f>
        <v>yes</v>
      </c>
      <c r="D18" s="4" t="str">
        <f t="shared" si="5"/>
        <v>yes</v>
      </c>
      <c r="E18" s="4" t="str">
        <f t="shared" si="5"/>
        <v>yes</v>
      </c>
      <c r="F18" s="4" t="str">
        <f t="shared" si="5"/>
        <v>yes</v>
      </c>
      <c r="G18" s="4" t="str">
        <f t="shared" si="5"/>
        <v>yes</v>
      </c>
      <c r="H18" s="4" t="str">
        <f t="shared" si="5"/>
        <v>yes</v>
      </c>
      <c r="I18" s="4" t="str">
        <f t="shared" si="5"/>
        <v>yes</v>
      </c>
    </row>
    <row r="21" spans="1:9" x14ac:dyDescent="0.25">
      <c r="A21" t="s">
        <v>18</v>
      </c>
      <c r="B21" s="5">
        <f>2800*20*B11</f>
        <v>672000</v>
      </c>
      <c r="C21" s="5">
        <f t="shared" ref="C21:I21" si="6">2800*20*C11</f>
        <v>896000</v>
      </c>
      <c r="D21" s="5">
        <f t="shared" si="6"/>
        <v>1344000</v>
      </c>
      <c r="E21" s="5">
        <f t="shared" si="6"/>
        <v>1680000</v>
      </c>
      <c r="F21" s="5">
        <f t="shared" si="6"/>
        <v>2352000</v>
      </c>
      <c r="G21" s="5">
        <f t="shared" si="6"/>
        <v>3024000</v>
      </c>
      <c r="H21" s="5">
        <f t="shared" si="6"/>
        <v>3360000</v>
      </c>
      <c r="I21" s="5">
        <f t="shared" si="6"/>
        <v>4032000</v>
      </c>
    </row>
    <row r="22" spans="1:9" x14ac:dyDescent="0.25">
      <c r="A22" t="s">
        <v>17</v>
      </c>
      <c r="B22" s="5">
        <v>300000</v>
      </c>
      <c r="C22" s="5">
        <v>300000</v>
      </c>
      <c r="D22" s="5">
        <v>400000</v>
      </c>
      <c r="E22" s="5">
        <v>500000</v>
      </c>
      <c r="F22" s="5">
        <v>650000</v>
      </c>
      <c r="G22" s="5">
        <v>800000</v>
      </c>
      <c r="H22" s="5">
        <v>1000000</v>
      </c>
      <c r="I22" s="5">
        <v>1200000</v>
      </c>
    </row>
    <row r="23" spans="1:9" x14ac:dyDescent="0.25">
      <c r="A23" t="s">
        <v>12</v>
      </c>
      <c r="B23" s="6">
        <f>B21+B22</f>
        <v>972000</v>
      </c>
      <c r="C23" s="6">
        <f t="shared" ref="C23:I23" si="7">C21+C22</f>
        <v>1196000</v>
      </c>
      <c r="D23" s="6">
        <f t="shared" si="7"/>
        <v>1744000</v>
      </c>
      <c r="E23" s="6">
        <f t="shared" si="7"/>
        <v>2180000</v>
      </c>
      <c r="F23" s="6">
        <f t="shared" si="7"/>
        <v>3002000</v>
      </c>
      <c r="G23" s="6">
        <f t="shared" si="7"/>
        <v>3824000</v>
      </c>
      <c r="H23" s="6">
        <f t="shared" si="7"/>
        <v>4360000</v>
      </c>
      <c r="I23" s="6">
        <f t="shared" si="7"/>
        <v>5232000</v>
      </c>
    </row>
    <row r="25" spans="1:9" x14ac:dyDescent="0.25">
      <c r="A25" s="7" t="s">
        <v>19</v>
      </c>
    </row>
    <row r="26" spans="1:9" x14ac:dyDescent="0.25">
      <c r="A26" s="9" t="s">
        <v>21</v>
      </c>
    </row>
    <row r="27" spans="1:9" x14ac:dyDescent="0.25">
      <c r="A27" t="s">
        <v>20</v>
      </c>
    </row>
    <row r="28" spans="1:9" x14ac:dyDescent="0.25">
      <c r="A28" t="s">
        <v>22</v>
      </c>
      <c r="H28" s="8"/>
    </row>
    <row r="29" spans="1:9" x14ac:dyDescent="0.25">
      <c r="A29" t="s">
        <v>23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Funks Creek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Jeff/SAC</dc:creator>
  <cp:lastModifiedBy>Smith, Jeff/SAC</cp:lastModifiedBy>
  <dcterms:created xsi:type="dcterms:W3CDTF">2020-05-14T15:53:18Z</dcterms:created>
  <dcterms:modified xsi:type="dcterms:W3CDTF">2020-12-20T23:33:56Z</dcterms:modified>
</cp:coreProperties>
</file>