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" ContentType="application/vnd.visi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queryTables/queryTable1.xml" ContentType="application/vnd.openxmlformats-officedocument.spreadsheetml.queryTable+xml"/>
  <Override PartName="/xl/tables/table6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cdonald\Desktop\Sites Reservoir Project\Task Order No 2 - Project Management\Monthly Progress Report - October 2019\"/>
    </mc:Choice>
  </mc:AlternateContent>
  <xr:revisionPtr revIDLastSave="0" documentId="13_ncr:1_{EE75134C-B123-44C4-9774-9661FA0EC6D9}" xr6:coauthVersionLast="44" xr6:coauthVersionMax="44" xr10:uidLastSave="{00000000-0000-0000-0000-000000000000}"/>
  <bookViews>
    <workbookView xWindow="29685" yWindow="1590" windowWidth="26370" windowHeight="12660" tabRatio="792" activeTab="3" xr2:uid="{00000000-000D-0000-FFFF-FFFF00000000}"/>
  </bookViews>
  <sheets>
    <sheet name="Guide" sheetId="21" r:id="rId1"/>
    <sheet name="a) Deliverables" sheetId="24" r:id="rId2"/>
    <sheet name="b) Task Work" sheetId="20" r:id="rId3"/>
    <sheet name="c) General Issues" sheetId="25" r:id="rId4"/>
    <sheet name="Output-Deliverables" sheetId="32" state="hidden" r:id="rId5"/>
    <sheet name="Output-Tasks" sheetId="23" state="hidden" r:id="rId6"/>
    <sheet name="Output-Issues" sheetId="33" state="hidden" r:id="rId7"/>
    <sheet name="Setup" sheetId="22" state="hidden" r:id="rId8"/>
    <sheet name="vw_Deliverables_wVendorTaskId" sheetId="29" state="hidden" r:id="rId9"/>
    <sheet name="vw_ConsultantTaskItems" sheetId="31" state="hidden" r:id="rId10"/>
  </sheets>
  <definedNames>
    <definedName name="_xlnm._FilterDatabase" localSheetId="2" hidden="1">'b) Task Work'!$D$5:$G$110</definedName>
    <definedName name="ConsultantChoice">Setup!$A$6</definedName>
    <definedName name="DeliverableCount">Setup!$A$35:$A$35</definedName>
    <definedName name="ExternalData_1" localSheetId="7" hidden="1">Setup!#REF!</definedName>
    <definedName name="ExternalData_1" localSheetId="9" hidden="1">vw_ConsultantTaskItems!$A$1:$H$76</definedName>
    <definedName name="ExternalData_1" localSheetId="8" hidden="1">vw_Deliverables_wVendorTaskId!$A$1:$K$151</definedName>
    <definedName name="ExternalData_2" localSheetId="7" hidden="1">Setup!#REF!</definedName>
    <definedName name="_xlnm.Print_Area" localSheetId="1">'a) Deliverables'!$C$4:$L$50</definedName>
    <definedName name="_xlnm.Print_Area" localSheetId="2">'b) Task Work'!$D$5:$J$110</definedName>
    <definedName name="_xlnm.Print_Area" localSheetId="3">'c) General Issues'!$A$2:$H$17</definedName>
    <definedName name="_xlnm.Print_Titles" localSheetId="1">'a) Deliverables'!$2:$6</definedName>
    <definedName name="_xlnm.Print_Titles" localSheetId="2">'b) Task Work'!$D:$F,'b) Task Work'!$2:$5</definedName>
    <definedName name="_xlnm.Print_Titles" localSheetId="3">'c) General Issues'!$2:$6</definedName>
    <definedName name="Query_from_project_controls" localSheetId="7" hidden="1">Setup!#REF!</definedName>
    <definedName name="SetPhase">Setup!$A$32</definedName>
    <definedName name="TaskCount">Setup!$A$29</definedName>
    <definedName name="Work_Period">Setup!$A$9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32" l="1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J5" i="32"/>
  <c r="J4" i="32"/>
  <c r="J3" i="32"/>
  <c r="J2" i="32"/>
  <c r="M45" i="32" l="1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M2" i="32"/>
  <c r="C3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2" i="32"/>
  <c r="K2" i="33" l="1"/>
  <c r="K3" i="33"/>
  <c r="K4" i="33"/>
  <c r="K22" i="33"/>
  <c r="J22" i="33"/>
  <c r="I22" i="33"/>
  <c r="H22" i="33"/>
  <c r="G22" i="33"/>
  <c r="F22" i="33"/>
  <c r="E22" i="33"/>
  <c r="D22" i="33"/>
  <c r="C22" i="33"/>
  <c r="B22" i="33"/>
  <c r="K21" i="33"/>
  <c r="J21" i="33"/>
  <c r="I21" i="33"/>
  <c r="H21" i="33"/>
  <c r="G21" i="33"/>
  <c r="F21" i="33"/>
  <c r="E21" i="33"/>
  <c r="D21" i="33"/>
  <c r="C21" i="33"/>
  <c r="B21" i="33"/>
  <c r="K20" i="33"/>
  <c r="J20" i="33"/>
  <c r="I20" i="33"/>
  <c r="H20" i="33"/>
  <c r="G20" i="33"/>
  <c r="F20" i="33"/>
  <c r="E20" i="33"/>
  <c r="D20" i="33"/>
  <c r="C20" i="33"/>
  <c r="B20" i="33"/>
  <c r="K19" i="33"/>
  <c r="J19" i="33"/>
  <c r="I19" i="33"/>
  <c r="H19" i="33"/>
  <c r="G19" i="33"/>
  <c r="F19" i="33"/>
  <c r="E19" i="33"/>
  <c r="D19" i="33"/>
  <c r="C19" i="33"/>
  <c r="B19" i="33"/>
  <c r="K18" i="33"/>
  <c r="J18" i="33"/>
  <c r="I18" i="33"/>
  <c r="H18" i="33"/>
  <c r="G18" i="33"/>
  <c r="F18" i="33"/>
  <c r="E18" i="33"/>
  <c r="D18" i="33"/>
  <c r="C18" i="33"/>
  <c r="B18" i="33"/>
  <c r="K17" i="33"/>
  <c r="J17" i="33"/>
  <c r="I17" i="33"/>
  <c r="H17" i="33"/>
  <c r="G17" i="33"/>
  <c r="F17" i="33"/>
  <c r="E17" i="33"/>
  <c r="D17" i="33"/>
  <c r="C17" i="33"/>
  <c r="B17" i="33"/>
  <c r="K16" i="33"/>
  <c r="J16" i="33"/>
  <c r="I16" i="33"/>
  <c r="H16" i="33"/>
  <c r="G16" i="33"/>
  <c r="F16" i="33"/>
  <c r="E16" i="33"/>
  <c r="D16" i="33"/>
  <c r="C16" i="33"/>
  <c r="B16" i="33"/>
  <c r="K15" i="33"/>
  <c r="J15" i="33"/>
  <c r="I15" i="33"/>
  <c r="H15" i="33"/>
  <c r="G15" i="33"/>
  <c r="F15" i="33"/>
  <c r="E15" i="33"/>
  <c r="D15" i="33"/>
  <c r="C15" i="33"/>
  <c r="B15" i="33"/>
  <c r="K14" i="33"/>
  <c r="J14" i="33"/>
  <c r="I14" i="33"/>
  <c r="H14" i="33"/>
  <c r="G14" i="33"/>
  <c r="F14" i="33"/>
  <c r="E14" i="33"/>
  <c r="D14" i="33"/>
  <c r="C14" i="33"/>
  <c r="B14" i="33"/>
  <c r="K13" i="33"/>
  <c r="J13" i="33"/>
  <c r="I13" i="33"/>
  <c r="H13" i="33"/>
  <c r="G13" i="33"/>
  <c r="F13" i="33"/>
  <c r="E13" i="33"/>
  <c r="D13" i="33"/>
  <c r="C13" i="33"/>
  <c r="B13" i="33"/>
  <c r="K12" i="33"/>
  <c r="J12" i="33"/>
  <c r="I12" i="33"/>
  <c r="H12" i="33"/>
  <c r="G12" i="33"/>
  <c r="F12" i="33"/>
  <c r="E12" i="33"/>
  <c r="D12" i="33"/>
  <c r="C12" i="33"/>
  <c r="B12" i="33"/>
  <c r="K11" i="33"/>
  <c r="J11" i="33"/>
  <c r="I11" i="33"/>
  <c r="H11" i="33"/>
  <c r="G11" i="33"/>
  <c r="F11" i="33"/>
  <c r="E11" i="33"/>
  <c r="D11" i="33"/>
  <c r="C11" i="33"/>
  <c r="B11" i="33"/>
  <c r="K10" i="33"/>
  <c r="J10" i="33"/>
  <c r="I10" i="33"/>
  <c r="H10" i="33"/>
  <c r="G10" i="33"/>
  <c r="F10" i="33"/>
  <c r="E10" i="33"/>
  <c r="D10" i="33"/>
  <c r="C10" i="33"/>
  <c r="B10" i="33"/>
  <c r="K9" i="33"/>
  <c r="J9" i="33"/>
  <c r="I9" i="33"/>
  <c r="H9" i="33"/>
  <c r="G9" i="33"/>
  <c r="F9" i="33"/>
  <c r="E9" i="33"/>
  <c r="D9" i="33"/>
  <c r="C9" i="33"/>
  <c r="B9" i="33"/>
  <c r="K8" i="33"/>
  <c r="J8" i="33"/>
  <c r="I8" i="33"/>
  <c r="H8" i="33"/>
  <c r="G8" i="33"/>
  <c r="F8" i="33"/>
  <c r="E8" i="33"/>
  <c r="D8" i="33"/>
  <c r="C8" i="33"/>
  <c r="B8" i="33"/>
  <c r="K7" i="33"/>
  <c r="J7" i="33"/>
  <c r="I7" i="33"/>
  <c r="H7" i="33"/>
  <c r="G7" i="33"/>
  <c r="F7" i="33"/>
  <c r="E7" i="33"/>
  <c r="C7" i="33"/>
  <c r="B7" i="33"/>
  <c r="K6" i="33"/>
  <c r="J6" i="33"/>
  <c r="I6" i="33"/>
  <c r="H6" i="33"/>
  <c r="G6" i="33"/>
  <c r="F6" i="33"/>
  <c r="E6" i="33"/>
  <c r="D6" i="33"/>
  <c r="C6" i="33"/>
  <c r="B6" i="33"/>
  <c r="K5" i="33"/>
  <c r="J5" i="33"/>
  <c r="I5" i="33"/>
  <c r="H5" i="33"/>
  <c r="G5" i="33"/>
  <c r="F5" i="33"/>
  <c r="E5" i="33"/>
  <c r="D5" i="33"/>
  <c r="C5" i="33"/>
  <c r="B5" i="33"/>
  <c r="J4" i="33"/>
  <c r="J3" i="33"/>
  <c r="J2" i="33"/>
  <c r="C4" i="33" l="1"/>
  <c r="C3" i="33"/>
  <c r="C2" i="33"/>
  <c r="B4" i="33"/>
  <c r="B3" i="33"/>
  <c r="B2" i="33"/>
  <c r="I4" i="33"/>
  <c r="H4" i="33"/>
  <c r="G4" i="33"/>
  <c r="F4" i="33"/>
  <c r="E4" i="33"/>
  <c r="I3" i="33"/>
  <c r="H3" i="33"/>
  <c r="G3" i="33"/>
  <c r="F3" i="33"/>
  <c r="E3" i="33"/>
  <c r="I2" i="33"/>
  <c r="H2" i="33"/>
  <c r="G2" i="33"/>
  <c r="F2" i="33"/>
  <c r="E2" i="33"/>
  <c r="D2" i="33"/>
  <c r="L45" i="32"/>
  <c r="K45" i="32"/>
  <c r="I45" i="32"/>
  <c r="L44" i="32"/>
  <c r="K44" i="32"/>
  <c r="I44" i="32"/>
  <c r="L43" i="32"/>
  <c r="K43" i="32"/>
  <c r="I43" i="32"/>
  <c r="L42" i="32"/>
  <c r="K42" i="32"/>
  <c r="I42" i="32"/>
  <c r="L41" i="32"/>
  <c r="K41" i="32"/>
  <c r="I41" i="32"/>
  <c r="L40" i="32"/>
  <c r="K40" i="32"/>
  <c r="I40" i="32"/>
  <c r="L39" i="32"/>
  <c r="K39" i="32"/>
  <c r="I39" i="32"/>
  <c r="L38" i="32"/>
  <c r="K38" i="32"/>
  <c r="I38" i="32"/>
  <c r="L37" i="32"/>
  <c r="K37" i="32"/>
  <c r="I37" i="32"/>
  <c r="L36" i="32"/>
  <c r="K36" i="32"/>
  <c r="I36" i="32"/>
  <c r="L35" i="32"/>
  <c r="K35" i="32"/>
  <c r="I35" i="32"/>
  <c r="L34" i="32"/>
  <c r="K34" i="32"/>
  <c r="I34" i="32"/>
  <c r="L33" i="32"/>
  <c r="K33" i="32"/>
  <c r="I33" i="32"/>
  <c r="L32" i="32"/>
  <c r="K32" i="32"/>
  <c r="I32" i="32"/>
  <c r="L31" i="32"/>
  <c r="K31" i="32"/>
  <c r="I31" i="32"/>
  <c r="L30" i="32"/>
  <c r="K30" i="32"/>
  <c r="I30" i="32"/>
  <c r="L29" i="32"/>
  <c r="K29" i="32"/>
  <c r="I29" i="32"/>
  <c r="L28" i="32"/>
  <c r="K28" i="32"/>
  <c r="I28" i="32"/>
  <c r="L27" i="32"/>
  <c r="K27" i="32"/>
  <c r="I27" i="32"/>
  <c r="L26" i="32"/>
  <c r="K26" i="32"/>
  <c r="I26" i="32"/>
  <c r="L25" i="32"/>
  <c r="K25" i="32"/>
  <c r="I25" i="32"/>
  <c r="L24" i="32"/>
  <c r="K24" i="32"/>
  <c r="I24" i="32"/>
  <c r="L23" i="32"/>
  <c r="K23" i="32"/>
  <c r="I23" i="32"/>
  <c r="L22" i="32"/>
  <c r="K22" i="32"/>
  <c r="I22" i="32"/>
  <c r="L21" i="32"/>
  <c r="K21" i="32"/>
  <c r="I21" i="32"/>
  <c r="L20" i="32"/>
  <c r="K20" i="32"/>
  <c r="I20" i="32"/>
  <c r="L19" i="32"/>
  <c r="K19" i="32"/>
  <c r="I19" i="32"/>
  <c r="L18" i="32"/>
  <c r="K18" i="32"/>
  <c r="I18" i="32"/>
  <c r="L17" i="32"/>
  <c r="K17" i="32"/>
  <c r="I17" i="32"/>
  <c r="L16" i="32"/>
  <c r="K16" i="32"/>
  <c r="I16" i="32"/>
  <c r="L15" i="32"/>
  <c r="K15" i="32"/>
  <c r="I15" i="32"/>
  <c r="L14" i="32"/>
  <c r="K14" i="32"/>
  <c r="I14" i="32"/>
  <c r="L13" i="32"/>
  <c r="K13" i="32"/>
  <c r="I13" i="32"/>
  <c r="L12" i="32"/>
  <c r="K12" i="32"/>
  <c r="I12" i="32"/>
  <c r="L11" i="32"/>
  <c r="K11" i="32"/>
  <c r="I11" i="32"/>
  <c r="L10" i="32"/>
  <c r="K10" i="32"/>
  <c r="I10" i="32"/>
  <c r="L9" i="32"/>
  <c r="K9" i="32"/>
  <c r="I9" i="32"/>
  <c r="L8" i="32"/>
  <c r="K8" i="32"/>
  <c r="I8" i="32"/>
  <c r="L7" i="32"/>
  <c r="K7" i="32"/>
  <c r="I7" i="32"/>
  <c r="L6" i="32"/>
  <c r="K6" i="32"/>
  <c r="I6" i="32"/>
  <c r="L5" i="32"/>
  <c r="K5" i="32"/>
  <c r="I5" i="32"/>
  <c r="L4" i="32"/>
  <c r="K4" i="32"/>
  <c r="I4" i="32"/>
  <c r="L3" i="32"/>
  <c r="K3" i="32"/>
  <c r="I3" i="32"/>
  <c r="L2" i="32"/>
  <c r="K2" i="32"/>
  <c r="I2" i="32"/>
  <c r="B50" i="24" l="1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A8" i="24"/>
  <c r="A9" i="24" s="1"/>
  <c r="B2" i="32" l="1"/>
  <c r="B6" i="32"/>
  <c r="B10" i="32"/>
  <c r="B14" i="32"/>
  <c r="B18" i="32"/>
  <c r="B22" i="32"/>
  <c r="B26" i="32"/>
  <c r="B30" i="32"/>
  <c r="B34" i="32"/>
  <c r="B38" i="32"/>
  <c r="B42" i="32"/>
  <c r="B3" i="32"/>
  <c r="B7" i="32"/>
  <c r="B11" i="32"/>
  <c r="B15" i="32"/>
  <c r="B19" i="32"/>
  <c r="B23" i="32"/>
  <c r="B27" i="32"/>
  <c r="B31" i="32"/>
  <c r="B35" i="32"/>
  <c r="B39" i="32"/>
  <c r="B43" i="32"/>
  <c r="B4" i="32"/>
  <c r="B8" i="32"/>
  <c r="B12" i="32"/>
  <c r="B16" i="32"/>
  <c r="B20" i="32"/>
  <c r="B24" i="32"/>
  <c r="B28" i="32"/>
  <c r="B32" i="32"/>
  <c r="B36" i="32"/>
  <c r="B40" i="32"/>
  <c r="B44" i="32"/>
  <c r="B5" i="32"/>
  <c r="B9" i="32"/>
  <c r="B13" i="32"/>
  <c r="B17" i="32"/>
  <c r="B21" i="32"/>
  <c r="B25" i="32"/>
  <c r="B29" i="32"/>
  <c r="B33" i="32"/>
  <c r="B37" i="32"/>
  <c r="B41" i="32"/>
  <c r="B45" i="32"/>
  <c r="A10" i="24"/>
  <c r="A12" i="25"/>
  <c r="A8" i="25"/>
  <c r="A9" i="25" l="1"/>
  <c r="D4" i="33" s="1"/>
  <c r="D3" i="33"/>
  <c r="D7" i="33"/>
  <c r="A13" i="25"/>
  <c r="A14" i="25" s="1"/>
  <c r="A15" i="25" s="1"/>
  <c r="A16" i="25" s="1"/>
  <c r="A17" i="25" s="1"/>
  <c r="A11" i="24"/>
  <c r="J5" i="20"/>
  <c r="A12" i="24" l="1"/>
  <c r="A13" i="24" l="1"/>
  <c r="A6" i="22"/>
  <c r="D4" i="20" l="1"/>
  <c r="A19" i="33"/>
  <c r="A15" i="33"/>
  <c r="A11" i="33"/>
  <c r="A20" i="33"/>
  <c r="A16" i="33"/>
  <c r="A12" i="33"/>
  <c r="A8" i="33"/>
  <c r="A5" i="33"/>
  <c r="A21" i="33"/>
  <c r="A17" i="33"/>
  <c r="A13" i="33"/>
  <c r="A9" i="33"/>
  <c r="A6" i="33"/>
  <c r="A22" i="33"/>
  <c r="A18" i="33"/>
  <c r="A14" i="33"/>
  <c r="A10" i="33"/>
  <c r="A7" i="33"/>
  <c r="A2" i="33"/>
  <c r="A6" i="32"/>
  <c r="A10" i="32"/>
  <c r="A14" i="32"/>
  <c r="A18" i="32"/>
  <c r="A22" i="32"/>
  <c r="A26" i="32"/>
  <c r="A30" i="32"/>
  <c r="A34" i="32"/>
  <c r="A38" i="32"/>
  <c r="A42" i="32"/>
  <c r="A3" i="32"/>
  <c r="A7" i="32"/>
  <c r="A11" i="32"/>
  <c r="A15" i="32"/>
  <c r="A19" i="32"/>
  <c r="A23" i="32"/>
  <c r="A27" i="32"/>
  <c r="A31" i="32"/>
  <c r="A35" i="32"/>
  <c r="A39" i="32"/>
  <c r="A43" i="32"/>
  <c r="A2" i="32"/>
  <c r="A4" i="33"/>
  <c r="A4" i="32"/>
  <c r="A8" i="32"/>
  <c r="A12" i="32"/>
  <c r="A16" i="32"/>
  <c r="A20" i="32"/>
  <c r="A24" i="32"/>
  <c r="A28" i="32"/>
  <c r="A32" i="32"/>
  <c r="A36" i="32"/>
  <c r="A40" i="32"/>
  <c r="A44" i="32"/>
  <c r="A3" i="33"/>
  <c r="A5" i="32"/>
  <c r="A9" i="32"/>
  <c r="A13" i="32"/>
  <c r="A29" i="32"/>
  <c r="A45" i="32"/>
  <c r="A17" i="32"/>
  <c r="A33" i="32"/>
  <c r="A21" i="32"/>
  <c r="A37" i="32"/>
  <c r="A25" i="32"/>
  <c r="A41" i="32"/>
  <c r="A35" i="22"/>
  <c r="A14" i="24"/>
  <c r="A29" i="22"/>
  <c r="K5" i="24"/>
  <c r="C5" i="24"/>
  <c r="B6" i="22"/>
  <c r="J106" i="23"/>
  <c r="H106" i="23"/>
  <c r="F106" i="23"/>
  <c r="C106" i="23"/>
  <c r="B106" i="23"/>
  <c r="J105" i="23"/>
  <c r="H105" i="23"/>
  <c r="F105" i="23"/>
  <c r="C105" i="23"/>
  <c r="B105" i="23"/>
  <c r="J104" i="23"/>
  <c r="H104" i="23"/>
  <c r="F104" i="23"/>
  <c r="C104" i="23"/>
  <c r="B104" i="23"/>
  <c r="J103" i="23"/>
  <c r="H103" i="23"/>
  <c r="F103" i="23"/>
  <c r="C103" i="23"/>
  <c r="B103" i="23"/>
  <c r="J102" i="23"/>
  <c r="I102" i="23"/>
  <c r="H102" i="23"/>
  <c r="G102" i="23"/>
  <c r="F102" i="23"/>
  <c r="C102" i="23"/>
  <c r="B102" i="23"/>
  <c r="J101" i="23"/>
  <c r="H101" i="23"/>
  <c r="F101" i="23"/>
  <c r="C101" i="23"/>
  <c r="B101" i="23"/>
  <c r="J100" i="23"/>
  <c r="H100" i="23"/>
  <c r="F100" i="23"/>
  <c r="C100" i="23"/>
  <c r="B100" i="23"/>
  <c r="J99" i="23"/>
  <c r="H99" i="23"/>
  <c r="F99" i="23"/>
  <c r="C99" i="23"/>
  <c r="B99" i="23"/>
  <c r="J98" i="23"/>
  <c r="H98" i="23"/>
  <c r="F98" i="23"/>
  <c r="C98" i="23"/>
  <c r="B98" i="23"/>
  <c r="J97" i="23"/>
  <c r="I97" i="23"/>
  <c r="H97" i="23"/>
  <c r="G97" i="23"/>
  <c r="F97" i="23"/>
  <c r="C97" i="23"/>
  <c r="B97" i="23"/>
  <c r="J96" i="23"/>
  <c r="H96" i="23"/>
  <c r="F96" i="23"/>
  <c r="C96" i="23"/>
  <c r="B96" i="23"/>
  <c r="J95" i="23"/>
  <c r="H95" i="23"/>
  <c r="F95" i="23"/>
  <c r="C95" i="23"/>
  <c r="B95" i="23"/>
  <c r="J94" i="23"/>
  <c r="H94" i="23"/>
  <c r="F94" i="23"/>
  <c r="C94" i="23"/>
  <c r="B94" i="23"/>
  <c r="J93" i="23"/>
  <c r="H93" i="23"/>
  <c r="F93" i="23"/>
  <c r="C93" i="23"/>
  <c r="B93" i="23"/>
  <c r="J92" i="23"/>
  <c r="I92" i="23"/>
  <c r="H92" i="23"/>
  <c r="G92" i="23"/>
  <c r="F92" i="23"/>
  <c r="C92" i="23"/>
  <c r="B92" i="23"/>
  <c r="J91" i="23"/>
  <c r="H91" i="23"/>
  <c r="F91" i="23"/>
  <c r="C91" i="23"/>
  <c r="B91" i="23"/>
  <c r="J90" i="23"/>
  <c r="H90" i="23"/>
  <c r="F90" i="23"/>
  <c r="C90" i="23"/>
  <c r="B90" i="23"/>
  <c r="J89" i="23"/>
  <c r="H89" i="23"/>
  <c r="F89" i="23"/>
  <c r="C89" i="23"/>
  <c r="B89" i="23"/>
  <c r="J88" i="23"/>
  <c r="H88" i="23"/>
  <c r="F88" i="23"/>
  <c r="C88" i="23"/>
  <c r="B88" i="23"/>
  <c r="J87" i="23"/>
  <c r="I87" i="23"/>
  <c r="H87" i="23"/>
  <c r="G87" i="23"/>
  <c r="F87" i="23"/>
  <c r="C87" i="23"/>
  <c r="B87" i="23"/>
  <c r="J86" i="23"/>
  <c r="H86" i="23"/>
  <c r="F86" i="23"/>
  <c r="C86" i="23"/>
  <c r="B86" i="23"/>
  <c r="J85" i="23"/>
  <c r="H85" i="23"/>
  <c r="F85" i="23"/>
  <c r="C85" i="23"/>
  <c r="B85" i="23"/>
  <c r="J84" i="23"/>
  <c r="H84" i="23"/>
  <c r="F84" i="23"/>
  <c r="C84" i="23"/>
  <c r="B84" i="23"/>
  <c r="J83" i="23"/>
  <c r="H83" i="23"/>
  <c r="F83" i="23"/>
  <c r="C83" i="23"/>
  <c r="B83" i="23"/>
  <c r="J82" i="23"/>
  <c r="I82" i="23"/>
  <c r="H82" i="23"/>
  <c r="G82" i="23"/>
  <c r="F82" i="23"/>
  <c r="C82" i="23"/>
  <c r="B82" i="23"/>
  <c r="J81" i="23"/>
  <c r="H81" i="23"/>
  <c r="F81" i="23"/>
  <c r="C81" i="23"/>
  <c r="B81" i="23"/>
  <c r="J80" i="23"/>
  <c r="H80" i="23"/>
  <c r="F80" i="23"/>
  <c r="C80" i="23"/>
  <c r="B80" i="23"/>
  <c r="J79" i="23"/>
  <c r="H79" i="23"/>
  <c r="F79" i="23"/>
  <c r="C79" i="23"/>
  <c r="B79" i="23"/>
  <c r="J78" i="23"/>
  <c r="H78" i="23"/>
  <c r="F78" i="23"/>
  <c r="C78" i="23"/>
  <c r="B78" i="23"/>
  <c r="J77" i="23"/>
  <c r="I77" i="23"/>
  <c r="H77" i="23"/>
  <c r="G77" i="23"/>
  <c r="F77" i="23"/>
  <c r="C77" i="23"/>
  <c r="B77" i="23"/>
  <c r="J76" i="23"/>
  <c r="H76" i="23"/>
  <c r="F76" i="23"/>
  <c r="C76" i="23"/>
  <c r="B76" i="23"/>
  <c r="J75" i="23"/>
  <c r="H75" i="23"/>
  <c r="F75" i="23"/>
  <c r="C75" i="23"/>
  <c r="B75" i="23"/>
  <c r="J74" i="23"/>
  <c r="H74" i="23"/>
  <c r="F74" i="23"/>
  <c r="C74" i="23"/>
  <c r="B74" i="23"/>
  <c r="J73" i="23"/>
  <c r="H73" i="23"/>
  <c r="F73" i="23"/>
  <c r="C73" i="23"/>
  <c r="B73" i="23"/>
  <c r="J72" i="23"/>
  <c r="I72" i="23"/>
  <c r="H72" i="23"/>
  <c r="G72" i="23"/>
  <c r="F72" i="23"/>
  <c r="C72" i="23"/>
  <c r="B72" i="23"/>
  <c r="J71" i="23"/>
  <c r="H71" i="23"/>
  <c r="F71" i="23"/>
  <c r="C71" i="23"/>
  <c r="B71" i="23"/>
  <c r="J70" i="23"/>
  <c r="H70" i="23"/>
  <c r="F70" i="23"/>
  <c r="C70" i="23"/>
  <c r="B70" i="23"/>
  <c r="J69" i="23"/>
  <c r="H69" i="23"/>
  <c r="F69" i="23"/>
  <c r="C69" i="23"/>
  <c r="B69" i="23"/>
  <c r="J68" i="23"/>
  <c r="H68" i="23"/>
  <c r="F68" i="23"/>
  <c r="C68" i="23"/>
  <c r="B68" i="23"/>
  <c r="J67" i="23"/>
  <c r="I67" i="23"/>
  <c r="H67" i="23"/>
  <c r="G67" i="23"/>
  <c r="F67" i="23"/>
  <c r="C67" i="23"/>
  <c r="B67" i="23"/>
  <c r="J66" i="23"/>
  <c r="H66" i="23"/>
  <c r="F66" i="23"/>
  <c r="C66" i="23"/>
  <c r="B66" i="23"/>
  <c r="J65" i="23"/>
  <c r="H65" i="23"/>
  <c r="F65" i="23"/>
  <c r="C65" i="23"/>
  <c r="B65" i="23"/>
  <c r="J64" i="23"/>
  <c r="H64" i="23"/>
  <c r="F64" i="23"/>
  <c r="C64" i="23"/>
  <c r="B64" i="23"/>
  <c r="J63" i="23"/>
  <c r="H63" i="23"/>
  <c r="F63" i="23"/>
  <c r="C63" i="23"/>
  <c r="B63" i="23"/>
  <c r="J62" i="23"/>
  <c r="I62" i="23"/>
  <c r="H62" i="23"/>
  <c r="G62" i="23"/>
  <c r="F62" i="23"/>
  <c r="C62" i="23"/>
  <c r="B62" i="23"/>
  <c r="J61" i="23"/>
  <c r="H61" i="23"/>
  <c r="F61" i="23"/>
  <c r="C61" i="23"/>
  <c r="B61" i="23"/>
  <c r="J60" i="23"/>
  <c r="H60" i="23"/>
  <c r="F60" i="23"/>
  <c r="C60" i="23"/>
  <c r="B60" i="23"/>
  <c r="J59" i="23"/>
  <c r="H59" i="23"/>
  <c r="F59" i="23"/>
  <c r="C59" i="23"/>
  <c r="B59" i="23"/>
  <c r="J58" i="23"/>
  <c r="H58" i="23"/>
  <c r="F58" i="23"/>
  <c r="C58" i="23"/>
  <c r="B58" i="23"/>
  <c r="J57" i="23"/>
  <c r="I57" i="23"/>
  <c r="H57" i="23"/>
  <c r="G57" i="23"/>
  <c r="F57" i="23"/>
  <c r="C57" i="23"/>
  <c r="B57" i="23"/>
  <c r="J56" i="23"/>
  <c r="H56" i="23"/>
  <c r="F56" i="23"/>
  <c r="C56" i="23"/>
  <c r="B56" i="23"/>
  <c r="J55" i="23"/>
  <c r="H55" i="23"/>
  <c r="F55" i="23"/>
  <c r="C55" i="23"/>
  <c r="B55" i="23"/>
  <c r="J54" i="23"/>
  <c r="H54" i="23"/>
  <c r="F54" i="23"/>
  <c r="C54" i="23"/>
  <c r="B54" i="23"/>
  <c r="J53" i="23"/>
  <c r="H53" i="23"/>
  <c r="F53" i="23"/>
  <c r="C53" i="23"/>
  <c r="B53" i="23"/>
  <c r="J52" i="23"/>
  <c r="I52" i="23"/>
  <c r="H52" i="23"/>
  <c r="G52" i="23"/>
  <c r="F52" i="23"/>
  <c r="C52" i="23"/>
  <c r="B52" i="23"/>
  <c r="J51" i="23"/>
  <c r="H51" i="23"/>
  <c r="F51" i="23"/>
  <c r="C51" i="23"/>
  <c r="B51" i="23"/>
  <c r="I107" i="20"/>
  <c r="G107" i="20"/>
  <c r="I102" i="20"/>
  <c r="G102" i="20"/>
  <c r="I97" i="20"/>
  <c r="G97" i="20"/>
  <c r="I92" i="20"/>
  <c r="G92" i="20"/>
  <c r="I87" i="20"/>
  <c r="G87" i="20"/>
  <c r="I82" i="20"/>
  <c r="G82" i="20"/>
  <c r="J50" i="23"/>
  <c r="H50" i="23"/>
  <c r="F50" i="23"/>
  <c r="C50" i="23"/>
  <c r="B50" i="23"/>
  <c r="J49" i="23"/>
  <c r="H49" i="23"/>
  <c r="F49" i="23"/>
  <c r="C49" i="23"/>
  <c r="B49" i="23"/>
  <c r="J48" i="23"/>
  <c r="H48" i="23"/>
  <c r="F48" i="23"/>
  <c r="C48" i="23"/>
  <c r="B48" i="23"/>
  <c r="J47" i="23"/>
  <c r="I47" i="23"/>
  <c r="H47" i="23"/>
  <c r="G47" i="23"/>
  <c r="F47" i="23"/>
  <c r="C47" i="23"/>
  <c r="B47" i="23"/>
  <c r="J46" i="23"/>
  <c r="H46" i="23"/>
  <c r="F46" i="23"/>
  <c r="C46" i="23"/>
  <c r="B46" i="23"/>
  <c r="J45" i="23"/>
  <c r="H45" i="23"/>
  <c r="F45" i="23"/>
  <c r="C45" i="23"/>
  <c r="B45" i="23"/>
  <c r="J44" i="23"/>
  <c r="H44" i="23"/>
  <c r="F44" i="23"/>
  <c r="C44" i="23"/>
  <c r="B44" i="23"/>
  <c r="J43" i="23"/>
  <c r="H43" i="23"/>
  <c r="F43" i="23"/>
  <c r="C43" i="23"/>
  <c r="B43" i="23"/>
  <c r="J42" i="23"/>
  <c r="I42" i="23"/>
  <c r="H42" i="23"/>
  <c r="G42" i="23"/>
  <c r="F42" i="23"/>
  <c r="C42" i="23"/>
  <c r="B42" i="23"/>
  <c r="J41" i="23"/>
  <c r="H41" i="23"/>
  <c r="F41" i="23"/>
  <c r="C41" i="23"/>
  <c r="B41" i="23"/>
  <c r="J40" i="23"/>
  <c r="H40" i="23"/>
  <c r="F40" i="23"/>
  <c r="C40" i="23"/>
  <c r="B40" i="23"/>
  <c r="J39" i="23"/>
  <c r="H39" i="23"/>
  <c r="F39" i="23"/>
  <c r="C39" i="23"/>
  <c r="B39" i="23"/>
  <c r="J38" i="23"/>
  <c r="H38" i="23"/>
  <c r="F38" i="23"/>
  <c r="C38" i="23"/>
  <c r="B38" i="23"/>
  <c r="J37" i="23"/>
  <c r="I37" i="23"/>
  <c r="H37" i="23"/>
  <c r="G37" i="23"/>
  <c r="F37" i="23"/>
  <c r="C37" i="23"/>
  <c r="B37" i="23"/>
  <c r="J36" i="23"/>
  <c r="H36" i="23"/>
  <c r="F36" i="23"/>
  <c r="C36" i="23"/>
  <c r="B36" i="23"/>
  <c r="J35" i="23"/>
  <c r="H35" i="23"/>
  <c r="F35" i="23"/>
  <c r="C35" i="23"/>
  <c r="B35" i="23"/>
  <c r="J34" i="23"/>
  <c r="H34" i="23"/>
  <c r="F34" i="23"/>
  <c r="C34" i="23"/>
  <c r="B34" i="23"/>
  <c r="J33" i="23"/>
  <c r="H33" i="23"/>
  <c r="F33" i="23"/>
  <c r="C33" i="23"/>
  <c r="B33" i="23"/>
  <c r="J32" i="23"/>
  <c r="I32" i="23"/>
  <c r="H32" i="23"/>
  <c r="G32" i="23"/>
  <c r="F32" i="23"/>
  <c r="C32" i="23"/>
  <c r="B32" i="23"/>
  <c r="J31" i="23"/>
  <c r="H31" i="23"/>
  <c r="F31" i="23"/>
  <c r="C31" i="23"/>
  <c r="B31" i="23"/>
  <c r="J30" i="23"/>
  <c r="H30" i="23"/>
  <c r="F30" i="23"/>
  <c r="C30" i="23"/>
  <c r="B30" i="23"/>
  <c r="J29" i="23"/>
  <c r="H29" i="23"/>
  <c r="F29" i="23"/>
  <c r="C29" i="23"/>
  <c r="B29" i="23"/>
  <c r="J28" i="23"/>
  <c r="H28" i="23"/>
  <c r="F28" i="23"/>
  <c r="C28" i="23"/>
  <c r="B28" i="23"/>
  <c r="J27" i="23"/>
  <c r="I27" i="23"/>
  <c r="H27" i="23"/>
  <c r="G27" i="23"/>
  <c r="F27" i="23"/>
  <c r="C27" i="23"/>
  <c r="B27" i="23"/>
  <c r="J26" i="23"/>
  <c r="H26" i="23"/>
  <c r="F26" i="23"/>
  <c r="C26" i="23"/>
  <c r="B26" i="23"/>
  <c r="J25" i="23"/>
  <c r="H25" i="23"/>
  <c r="F25" i="23"/>
  <c r="C25" i="23"/>
  <c r="B25" i="23"/>
  <c r="J24" i="23"/>
  <c r="H24" i="23"/>
  <c r="F24" i="23"/>
  <c r="C24" i="23"/>
  <c r="B24" i="23"/>
  <c r="J23" i="23"/>
  <c r="H23" i="23"/>
  <c r="F23" i="23"/>
  <c r="C23" i="23"/>
  <c r="B23" i="23"/>
  <c r="J22" i="23"/>
  <c r="I22" i="23"/>
  <c r="H22" i="23"/>
  <c r="G22" i="23"/>
  <c r="F22" i="23"/>
  <c r="C22" i="23"/>
  <c r="B22" i="23"/>
  <c r="J21" i="23"/>
  <c r="H21" i="23"/>
  <c r="F21" i="23"/>
  <c r="C21" i="23"/>
  <c r="B21" i="23"/>
  <c r="J20" i="23"/>
  <c r="H20" i="23"/>
  <c r="F20" i="23"/>
  <c r="C20" i="23"/>
  <c r="B20" i="23"/>
  <c r="J19" i="23"/>
  <c r="H19" i="23"/>
  <c r="F19" i="23"/>
  <c r="C19" i="23"/>
  <c r="B19" i="23"/>
  <c r="J18" i="23"/>
  <c r="H18" i="23"/>
  <c r="F18" i="23"/>
  <c r="C18" i="23"/>
  <c r="B18" i="23"/>
  <c r="J17" i="23"/>
  <c r="I17" i="23"/>
  <c r="H17" i="23"/>
  <c r="G17" i="23"/>
  <c r="F17" i="23"/>
  <c r="C17" i="23"/>
  <c r="B17" i="23"/>
  <c r="J16" i="23"/>
  <c r="H16" i="23"/>
  <c r="F16" i="23"/>
  <c r="C16" i="23"/>
  <c r="B16" i="23"/>
  <c r="J15" i="23"/>
  <c r="H15" i="23"/>
  <c r="F15" i="23"/>
  <c r="C15" i="23"/>
  <c r="B15" i="23"/>
  <c r="J14" i="23"/>
  <c r="H14" i="23"/>
  <c r="F14" i="23"/>
  <c r="C14" i="23"/>
  <c r="B14" i="23"/>
  <c r="J13" i="23"/>
  <c r="H13" i="23"/>
  <c r="F13" i="23"/>
  <c r="C13" i="23"/>
  <c r="B13" i="23"/>
  <c r="J12" i="23"/>
  <c r="I12" i="23"/>
  <c r="H12" i="23"/>
  <c r="G12" i="23"/>
  <c r="F12" i="23"/>
  <c r="C12" i="23"/>
  <c r="B12" i="23"/>
  <c r="J11" i="23"/>
  <c r="H11" i="23"/>
  <c r="F11" i="23"/>
  <c r="C11" i="23"/>
  <c r="B11" i="23"/>
  <c r="I77" i="20"/>
  <c r="G77" i="20"/>
  <c r="I72" i="20"/>
  <c r="G72" i="20"/>
  <c r="G73" i="20" s="1"/>
  <c r="I67" i="20"/>
  <c r="I68" i="20" s="1"/>
  <c r="I69" i="20" s="1"/>
  <c r="I70" i="20" s="1"/>
  <c r="I66" i="23" s="1"/>
  <c r="G67" i="20"/>
  <c r="G68" i="20" s="1"/>
  <c r="G69" i="20" s="1"/>
  <c r="G70" i="20" s="1"/>
  <c r="G66" i="23" s="1"/>
  <c r="I62" i="20"/>
  <c r="I63" i="20" s="1"/>
  <c r="I64" i="20" s="1"/>
  <c r="I65" i="20" s="1"/>
  <c r="I61" i="23" s="1"/>
  <c r="G62" i="20"/>
  <c r="G63" i="20" s="1"/>
  <c r="I57" i="20"/>
  <c r="I58" i="20" s="1"/>
  <c r="G57" i="20"/>
  <c r="G58" i="20" s="1"/>
  <c r="G59" i="20" s="1"/>
  <c r="G60" i="20" s="1"/>
  <c r="G56" i="23" s="1"/>
  <c r="I52" i="20"/>
  <c r="I53" i="20" s="1"/>
  <c r="I54" i="20" s="1"/>
  <c r="I55" i="20" s="1"/>
  <c r="I51" i="23" s="1"/>
  <c r="G52" i="20"/>
  <c r="G53" i="20" s="1"/>
  <c r="G54" i="20" s="1"/>
  <c r="G55" i="20" s="1"/>
  <c r="G51" i="23" s="1"/>
  <c r="I47" i="20"/>
  <c r="I48" i="20" s="1"/>
  <c r="I49" i="20" s="1"/>
  <c r="I50" i="20" s="1"/>
  <c r="I46" i="23" s="1"/>
  <c r="G47" i="20"/>
  <c r="G48" i="20" s="1"/>
  <c r="G49" i="20" s="1"/>
  <c r="G50" i="20" s="1"/>
  <c r="G46" i="23" s="1"/>
  <c r="I42" i="20"/>
  <c r="I43" i="20" s="1"/>
  <c r="I44" i="20" s="1"/>
  <c r="I45" i="20" s="1"/>
  <c r="I41" i="23" s="1"/>
  <c r="G42" i="20"/>
  <c r="G43" i="20" s="1"/>
  <c r="G44" i="20" s="1"/>
  <c r="G45" i="20" s="1"/>
  <c r="G41" i="23" s="1"/>
  <c r="C3" i="23"/>
  <c r="C4" i="23"/>
  <c r="C5" i="23"/>
  <c r="C6" i="23"/>
  <c r="C7" i="23"/>
  <c r="C8" i="23"/>
  <c r="C9" i="23"/>
  <c r="C10" i="23"/>
  <c r="C2" i="23"/>
  <c r="J10" i="23"/>
  <c r="H10" i="23"/>
  <c r="F10" i="23"/>
  <c r="B10" i="23"/>
  <c r="J9" i="23"/>
  <c r="H9" i="23"/>
  <c r="F9" i="23"/>
  <c r="B9" i="23"/>
  <c r="J8" i="23"/>
  <c r="H8" i="23"/>
  <c r="F8" i="23"/>
  <c r="B8" i="23"/>
  <c r="J7" i="23"/>
  <c r="I7" i="23"/>
  <c r="H7" i="23"/>
  <c r="G7" i="23"/>
  <c r="F7" i="23"/>
  <c r="B7" i="23"/>
  <c r="J6" i="23"/>
  <c r="H6" i="23"/>
  <c r="F6" i="23"/>
  <c r="B6" i="23"/>
  <c r="J5" i="23"/>
  <c r="H5" i="23"/>
  <c r="F5" i="23"/>
  <c r="B5" i="23"/>
  <c r="J4" i="23"/>
  <c r="H4" i="23"/>
  <c r="F4" i="23"/>
  <c r="B4" i="23"/>
  <c r="J3" i="23"/>
  <c r="H3" i="23"/>
  <c r="F3" i="23"/>
  <c r="B3" i="23"/>
  <c r="J2" i="23"/>
  <c r="I2" i="23"/>
  <c r="H2" i="23"/>
  <c r="G2" i="23"/>
  <c r="F2" i="23"/>
  <c r="B2" i="23"/>
  <c r="A7" i="20"/>
  <c r="A12" i="22"/>
  <c r="B101" i="20"/>
  <c r="A97" i="23" s="1"/>
  <c r="I37" i="20"/>
  <c r="I38" i="20" s="1"/>
  <c r="I39" i="20" s="1"/>
  <c r="I40" i="20" s="1"/>
  <c r="I36" i="23" s="1"/>
  <c r="G37" i="20"/>
  <c r="G38" i="20" s="1"/>
  <c r="G39" i="20" s="1"/>
  <c r="G40" i="20" s="1"/>
  <c r="G36" i="23" s="1"/>
  <c r="I32" i="20"/>
  <c r="I33" i="20" s="1"/>
  <c r="I34" i="20" s="1"/>
  <c r="I35" i="20" s="1"/>
  <c r="I31" i="23" s="1"/>
  <c r="G32" i="20"/>
  <c r="G33" i="20" s="1"/>
  <c r="G34" i="20" s="1"/>
  <c r="G35" i="20" s="1"/>
  <c r="G31" i="23" s="1"/>
  <c r="I27" i="20"/>
  <c r="I28" i="20" s="1"/>
  <c r="I29" i="20" s="1"/>
  <c r="I30" i="20" s="1"/>
  <c r="I26" i="23" s="1"/>
  <c r="G27" i="20"/>
  <c r="G28" i="20" s="1"/>
  <c r="G29" i="20" s="1"/>
  <c r="G30" i="20" s="1"/>
  <c r="G26" i="23" s="1"/>
  <c r="I22" i="20"/>
  <c r="I23" i="20" s="1"/>
  <c r="I24" i="20" s="1"/>
  <c r="I25" i="20" s="1"/>
  <c r="I21" i="23" s="1"/>
  <c r="G22" i="20"/>
  <c r="G23" i="20" s="1"/>
  <c r="G24" i="20" s="1"/>
  <c r="G25" i="20" s="1"/>
  <c r="G21" i="23" s="1"/>
  <c r="I17" i="20"/>
  <c r="I18" i="20" s="1"/>
  <c r="I19" i="20" s="1"/>
  <c r="I20" i="20" s="1"/>
  <c r="I16" i="23" s="1"/>
  <c r="G17" i="20"/>
  <c r="G18" i="20" s="1"/>
  <c r="G19" i="20" s="1"/>
  <c r="G20" i="20" s="1"/>
  <c r="G16" i="23" s="1"/>
  <c r="I12" i="20"/>
  <c r="I13" i="20" s="1"/>
  <c r="I14" i="20" s="1"/>
  <c r="I15" i="20" s="1"/>
  <c r="I11" i="23" s="1"/>
  <c r="G12" i="20"/>
  <c r="G13" i="20" s="1"/>
  <c r="G14" i="20" s="1"/>
  <c r="G15" i="20" s="1"/>
  <c r="G11" i="23" s="1"/>
  <c r="I7" i="20"/>
  <c r="I8" i="20" s="1"/>
  <c r="I9" i="20" s="1"/>
  <c r="I10" i="20" s="1"/>
  <c r="I6" i="23" s="1"/>
  <c r="G7" i="20"/>
  <c r="G8" i="20" s="1"/>
  <c r="G9" i="20" s="1"/>
  <c r="G10" i="20" s="1"/>
  <c r="G6" i="23" s="1"/>
  <c r="D7" i="20" l="1"/>
  <c r="E7" i="20" s="1"/>
  <c r="D6" i="20"/>
  <c r="E6" i="20" s="1"/>
  <c r="G14" i="24"/>
  <c r="H9" i="32" s="1"/>
  <c r="C14" i="24"/>
  <c r="D13" i="24"/>
  <c r="E12" i="24"/>
  <c r="F11" i="24"/>
  <c r="G10" i="24"/>
  <c r="H5" i="32" s="1"/>
  <c r="C10" i="24"/>
  <c r="D9" i="24"/>
  <c r="E8" i="24"/>
  <c r="F7" i="24"/>
  <c r="E14" i="24"/>
  <c r="E13" i="24"/>
  <c r="D12" i="24"/>
  <c r="D11" i="24"/>
  <c r="D10" i="24"/>
  <c r="C9" i="24"/>
  <c r="C8" i="24"/>
  <c r="C7" i="24"/>
  <c r="D14" i="24"/>
  <c r="C13" i="24"/>
  <c r="C12" i="24"/>
  <c r="C11" i="24"/>
  <c r="G9" i="24"/>
  <c r="H4" i="32" s="1"/>
  <c r="G8" i="24"/>
  <c r="H3" i="32" s="1"/>
  <c r="G7" i="24"/>
  <c r="H2" i="32" s="1"/>
  <c r="F13" i="24"/>
  <c r="E11" i="24"/>
  <c r="E9" i="24"/>
  <c r="D7" i="24"/>
  <c r="G12" i="24"/>
  <c r="H7" i="32" s="1"/>
  <c r="F10" i="24"/>
  <c r="F8" i="24"/>
  <c r="F14" i="24"/>
  <c r="F12" i="24"/>
  <c r="E10" i="24"/>
  <c r="D8" i="24"/>
  <c r="G13" i="24"/>
  <c r="H8" i="32" s="1"/>
  <c r="G11" i="24"/>
  <c r="H6" i="32" s="1"/>
  <c r="F9" i="24"/>
  <c r="E7" i="24"/>
  <c r="A2" i="25"/>
  <c r="A15" i="24"/>
  <c r="F15" i="24" s="1"/>
  <c r="D2" i="20"/>
  <c r="C2" i="24"/>
  <c r="B77" i="20"/>
  <c r="A73" i="23" s="1"/>
  <c r="I59" i="23"/>
  <c r="G55" i="23"/>
  <c r="I63" i="23"/>
  <c r="I65" i="23"/>
  <c r="G53" i="23"/>
  <c r="G64" i="23"/>
  <c r="I60" i="23"/>
  <c r="G65" i="23"/>
  <c r="G54" i="23"/>
  <c r="I58" i="23"/>
  <c r="G63" i="23"/>
  <c r="B15" i="20"/>
  <c r="A11" i="23" s="1"/>
  <c r="B53" i="20"/>
  <c r="A49" i="23" s="1"/>
  <c r="B85" i="20"/>
  <c r="A81" i="23" s="1"/>
  <c r="B61" i="20"/>
  <c r="A57" i="23" s="1"/>
  <c r="B93" i="20"/>
  <c r="A89" i="23" s="1"/>
  <c r="B69" i="20"/>
  <c r="A65" i="23" s="1"/>
  <c r="B108" i="20"/>
  <c r="A104" i="23" s="1"/>
  <c r="B104" i="20"/>
  <c r="A100" i="23" s="1"/>
  <c r="B100" i="20"/>
  <c r="A96" i="23" s="1"/>
  <c r="B96" i="20"/>
  <c r="A92" i="23" s="1"/>
  <c r="B92" i="20"/>
  <c r="A88" i="23" s="1"/>
  <c r="B88" i="20"/>
  <c r="A84" i="23" s="1"/>
  <c r="B84" i="20"/>
  <c r="A80" i="23" s="1"/>
  <c r="B80" i="20"/>
  <c r="A76" i="23" s="1"/>
  <c r="B76" i="20"/>
  <c r="A72" i="23" s="1"/>
  <c r="B72" i="20"/>
  <c r="A68" i="23" s="1"/>
  <c r="B68" i="20"/>
  <c r="A64" i="23" s="1"/>
  <c r="B64" i="20"/>
  <c r="A60" i="23" s="1"/>
  <c r="B60" i="20"/>
  <c r="A56" i="23" s="1"/>
  <c r="B56" i="20"/>
  <c r="A52" i="23" s="1"/>
  <c r="B52" i="20"/>
  <c r="A48" i="23" s="1"/>
  <c r="B31" i="20"/>
  <c r="A27" i="23" s="1"/>
  <c r="B10" i="20"/>
  <c r="A6" i="23" s="1"/>
  <c r="B107" i="20"/>
  <c r="A103" i="23" s="1"/>
  <c r="B103" i="20"/>
  <c r="A99" i="23" s="1"/>
  <c r="B99" i="20"/>
  <c r="A95" i="23" s="1"/>
  <c r="B95" i="20"/>
  <c r="A91" i="23" s="1"/>
  <c r="B91" i="20"/>
  <c r="A87" i="23" s="1"/>
  <c r="B87" i="20"/>
  <c r="A83" i="23" s="1"/>
  <c r="B83" i="20"/>
  <c r="A79" i="23" s="1"/>
  <c r="B79" i="20"/>
  <c r="A75" i="23" s="1"/>
  <c r="B75" i="20"/>
  <c r="A71" i="23" s="1"/>
  <c r="B71" i="20"/>
  <c r="A67" i="23" s="1"/>
  <c r="B67" i="20"/>
  <c r="A63" i="23" s="1"/>
  <c r="B63" i="20"/>
  <c r="A59" i="23" s="1"/>
  <c r="B59" i="20"/>
  <c r="A55" i="23" s="1"/>
  <c r="B55" i="20"/>
  <c r="A51" i="23" s="1"/>
  <c r="B51" i="20"/>
  <c r="A47" i="23" s="1"/>
  <c r="B26" i="20"/>
  <c r="A22" i="23" s="1"/>
  <c r="B110" i="20"/>
  <c r="A106" i="23" s="1"/>
  <c r="B106" i="20"/>
  <c r="A102" i="23" s="1"/>
  <c r="B20" i="20"/>
  <c r="A16" i="23" s="1"/>
  <c r="B54" i="20"/>
  <c r="A50" i="23" s="1"/>
  <c r="B62" i="20"/>
  <c r="A58" i="23" s="1"/>
  <c r="B70" i="20"/>
  <c r="A66" i="23" s="1"/>
  <c r="B78" i="20"/>
  <c r="A74" i="23" s="1"/>
  <c r="B86" i="20"/>
  <c r="A82" i="23" s="1"/>
  <c r="B94" i="20"/>
  <c r="A90" i="23" s="1"/>
  <c r="B102" i="20"/>
  <c r="A98" i="23" s="1"/>
  <c r="B36" i="20"/>
  <c r="A32" i="23" s="1"/>
  <c r="B44" i="20"/>
  <c r="A40" i="23" s="1"/>
  <c r="B57" i="20"/>
  <c r="A53" i="23" s="1"/>
  <c r="B65" i="20"/>
  <c r="A61" i="23" s="1"/>
  <c r="B73" i="20"/>
  <c r="A69" i="23" s="1"/>
  <c r="B81" i="20"/>
  <c r="A77" i="23" s="1"/>
  <c r="B89" i="20"/>
  <c r="A85" i="23" s="1"/>
  <c r="B97" i="20"/>
  <c r="A93" i="23" s="1"/>
  <c r="B105" i="20"/>
  <c r="A101" i="23" s="1"/>
  <c r="B49" i="20"/>
  <c r="A45" i="23" s="1"/>
  <c r="B58" i="20"/>
  <c r="A54" i="23" s="1"/>
  <c r="B66" i="20"/>
  <c r="A62" i="23" s="1"/>
  <c r="B74" i="20"/>
  <c r="A70" i="23" s="1"/>
  <c r="B82" i="20"/>
  <c r="A78" i="23" s="1"/>
  <c r="B90" i="20"/>
  <c r="A86" i="23" s="1"/>
  <c r="B98" i="20"/>
  <c r="A94" i="23" s="1"/>
  <c r="B109" i="20"/>
  <c r="A105" i="23" s="1"/>
  <c r="I59" i="20"/>
  <c r="I54" i="23"/>
  <c r="G64" i="20"/>
  <c r="G59" i="23"/>
  <c r="G83" i="20"/>
  <c r="G78" i="23"/>
  <c r="I98" i="20"/>
  <c r="I93" i="23"/>
  <c r="G103" i="20"/>
  <c r="G98" i="23"/>
  <c r="I78" i="20"/>
  <c r="I73" i="23"/>
  <c r="I53" i="23"/>
  <c r="G58" i="23"/>
  <c r="I83" i="20"/>
  <c r="I78" i="23"/>
  <c r="G88" i="20"/>
  <c r="G83" i="23"/>
  <c r="I103" i="20"/>
  <c r="I98" i="23"/>
  <c r="G108" i="20"/>
  <c r="G103" i="23"/>
  <c r="G74" i="20"/>
  <c r="G69" i="23"/>
  <c r="I88" i="20"/>
  <c r="I83" i="23"/>
  <c r="G93" i="20"/>
  <c r="G88" i="23"/>
  <c r="I108" i="20"/>
  <c r="I103" i="23"/>
  <c r="I64" i="23"/>
  <c r="G68" i="23"/>
  <c r="I73" i="20"/>
  <c r="I68" i="23"/>
  <c r="G78" i="20"/>
  <c r="G73" i="23"/>
  <c r="I93" i="20"/>
  <c r="I88" i="23"/>
  <c r="G98" i="20"/>
  <c r="G93" i="23"/>
  <c r="I44" i="23"/>
  <c r="G30" i="23"/>
  <c r="G18" i="23"/>
  <c r="I40" i="23"/>
  <c r="I49" i="23"/>
  <c r="G5" i="23"/>
  <c r="G14" i="23"/>
  <c r="G34" i="23"/>
  <c r="I28" i="23"/>
  <c r="G38" i="23"/>
  <c r="G9" i="23"/>
  <c r="G10" i="23"/>
  <c r="G13" i="23"/>
  <c r="I15" i="23"/>
  <c r="I19" i="23"/>
  <c r="I23" i="23"/>
  <c r="G25" i="23"/>
  <c r="G29" i="23"/>
  <c r="G33" i="23"/>
  <c r="I35" i="23"/>
  <c r="I39" i="23"/>
  <c r="I43" i="23"/>
  <c r="G45" i="23"/>
  <c r="I48" i="23"/>
  <c r="G50" i="23"/>
  <c r="I14" i="23"/>
  <c r="I18" i="23"/>
  <c r="G20" i="23"/>
  <c r="G24" i="23"/>
  <c r="G28" i="23"/>
  <c r="I30" i="23"/>
  <c r="I34" i="23"/>
  <c r="I38" i="23"/>
  <c r="G40" i="23"/>
  <c r="G44" i="23"/>
  <c r="G49" i="23"/>
  <c r="I20" i="23"/>
  <c r="I24" i="23"/>
  <c r="I3" i="23"/>
  <c r="I13" i="23"/>
  <c r="G15" i="23"/>
  <c r="G19" i="23"/>
  <c r="G23" i="23"/>
  <c r="I25" i="23"/>
  <c r="I29" i="23"/>
  <c r="I33" i="23"/>
  <c r="G35" i="23"/>
  <c r="G39" i="23"/>
  <c r="G43" i="23"/>
  <c r="I45" i="23"/>
  <c r="G48" i="23"/>
  <c r="I50" i="23"/>
  <c r="B7" i="20"/>
  <c r="A3" i="23" s="1"/>
  <c r="B12" i="20"/>
  <c r="A8" i="23" s="1"/>
  <c r="B18" i="20"/>
  <c r="A14" i="23" s="1"/>
  <c r="B23" i="20"/>
  <c r="A19" i="23" s="1"/>
  <c r="B28" i="20"/>
  <c r="A24" i="23" s="1"/>
  <c r="B34" i="20"/>
  <c r="A30" i="23" s="1"/>
  <c r="B39" i="20"/>
  <c r="A35" i="23" s="1"/>
  <c r="B42" i="20"/>
  <c r="A38" i="23" s="1"/>
  <c r="B46" i="20"/>
  <c r="A42" i="23" s="1"/>
  <c r="B8" i="20"/>
  <c r="A4" i="23" s="1"/>
  <c r="B14" i="20"/>
  <c r="A10" i="23" s="1"/>
  <c r="B19" i="20"/>
  <c r="A15" i="23" s="1"/>
  <c r="B24" i="20"/>
  <c r="A20" i="23" s="1"/>
  <c r="B30" i="20"/>
  <c r="A26" i="23" s="1"/>
  <c r="B35" i="20"/>
  <c r="A31" i="23" s="1"/>
  <c r="B40" i="20"/>
  <c r="A36" i="23" s="1"/>
  <c r="B43" i="20"/>
  <c r="A39" i="23" s="1"/>
  <c r="B47" i="20"/>
  <c r="A43" i="23" s="1"/>
  <c r="B6" i="20"/>
  <c r="B11" i="20"/>
  <c r="A7" i="23" s="1"/>
  <c r="B16" i="20"/>
  <c r="A12" i="23" s="1"/>
  <c r="B22" i="20"/>
  <c r="A18" i="23" s="1"/>
  <c r="B27" i="20"/>
  <c r="A23" i="23" s="1"/>
  <c r="B32" i="20"/>
  <c r="A28" i="23" s="1"/>
  <c r="B38" i="20"/>
  <c r="A34" i="23" s="1"/>
  <c r="B50" i="20"/>
  <c r="A46" i="23" s="1"/>
  <c r="B9" i="20"/>
  <c r="A5" i="23" s="1"/>
  <c r="B13" i="20"/>
  <c r="A9" i="23" s="1"/>
  <c r="B17" i="20"/>
  <c r="A13" i="23" s="1"/>
  <c r="B21" i="20"/>
  <c r="A17" i="23" s="1"/>
  <c r="B25" i="20"/>
  <c r="A21" i="23" s="1"/>
  <c r="B29" i="20"/>
  <c r="A25" i="23" s="1"/>
  <c r="B33" i="20"/>
  <c r="A29" i="23" s="1"/>
  <c r="B37" i="20"/>
  <c r="A33" i="23" s="1"/>
  <c r="B41" i="20"/>
  <c r="A37" i="23" s="1"/>
  <c r="B45" i="20"/>
  <c r="A41" i="23" s="1"/>
  <c r="B48" i="20"/>
  <c r="A44" i="23" s="1"/>
  <c r="I5" i="23"/>
  <c r="I9" i="23"/>
  <c r="I10" i="23"/>
  <c r="G4" i="23"/>
  <c r="G8" i="23"/>
  <c r="A8" i="20"/>
  <c r="D8" i="20" s="1"/>
  <c r="G3" i="23"/>
  <c r="I4" i="23"/>
  <c r="I8" i="23"/>
  <c r="E8" i="20" l="1"/>
  <c r="F2" i="32"/>
  <c r="E3" i="32"/>
  <c r="G3" i="32"/>
  <c r="F4" i="32"/>
  <c r="D8" i="32"/>
  <c r="D4" i="32"/>
  <c r="F8" i="32"/>
  <c r="E4" i="32"/>
  <c r="F7" i="32"/>
  <c r="G4" i="32"/>
  <c r="F5" i="32"/>
  <c r="G5" i="32"/>
  <c r="F6" i="32"/>
  <c r="E9" i="32"/>
  <c r="E5" i="32"/>
  <c r="F9" i="32"/>
  <c r="D5" i="32"/>
  <c r="E8" i="32"/>
  <c r="G10" i="32"/>
  <c r="G7" i="32"/>
  <c r="G8" i="32"/>
  <c r="D6" i="32"/>
  <c r="D2" i="32"/>
  <c r="E6" i="32"/>
  <c r="G2" i="32"/>
  <c r="D9" i="32"/>
  <c r="G9" i="32"/>
  <c r="E2" i="32"/>
  <c r="D7" i="32"/>
  <c r="D3" i="32"/>
  <c r="E7" i="32"/>
  <c r="F3" i="32"/>
  <c r="G6" i="32"/>
  <c r="C15" i="24"/>
  <c r="G15" i="24"/>
  <c r="H10" i="32" s="1"/>
  <c r="E15" i="24"/>
  <c r="D15" i="24"/>
  <c r="A16" i="24"/>
  <c r="E3" i="23"/>
  <c r="A2" i="23"/>
  <c r="G99" i="20"/>
  <c r="G94" i="23"/>
  <c r="G79" i="20"/>
  <c r="G74" i="23"/>
  <c r="I109" i="20"/>
  <c r="I104" i="23"/>
  <c r="I89" i="20"/>
  <c r="I84" i="23"/>
  <c r="G109" i="20"/>
  <c r="G104" i="23"/>
  <c r="G89" i="20"/>
  <c r="G84" i="23"/>
  <c r="I99" i="20"/>
  <c r="I94" i="23"/>
  <c r="G65" i="20"/>
  <c r="G61" i="23" s="1"/>
  <c r="G60" i="23"/>
  <c r="I94" i="20"/>
  <c r="I89" i="23"/>
  <c r="I74" i="20"/>
  <c r="I69" i="23"/>
  <c r="G94" i="20"/>
  <c r="G89" i="23"/>
  <c r="G75" i="20"/>
  <c r="G71" i="23" s="1"/>
  <c r="G70" i="23"/>
  <c r="I104" i="20"/>
  <c r="I99" i="23"/>
  <c r="I84" i="20"/>
  <c r="I79" i="23"/>
  <c r="I79" i="20"/>
  <c r="I74" i="23"/>
  <c r="G104" i="20"/>
  <c r="G99" i="23"/>
  <c r="G84" i="20"/>
  <c r="G79" i="23"/>
  <c r="I60" i="20"/>
  <c r="I56" i="23" s="1"/>
  <c r="I55" i="23"/>
  <c r="A9" i="20"/>
  <c r="D9" i="20" s="1"/>
  <c r="E9" i="20" l="1"/>
  <c r="D10" i="32"/>
  <c r="E10" i="32"/>
  <c r="F10" i="32"/>
  <c r="F16" i="24"/>
  <c r="G16" i="24"/>
  <c r="H11" i="32" s="1"/>
  <c r="E16" i="24"/>
  <c r="D16" i="24"/>
  <c r="C16" i="24"/>
  <c r="A17" i="24"/>
  <c r="D3" i="23"/>
  <c r="I80" i="20"/>
  <c r="I76" i="23" s="1"/>
  <c r="I75" i="23"/>
  <c r="I85" i="20"/>
  <c r="I81" i="23" s="1"/>
  <c r="I80" i="23"/>
  <c r="I105" i="20"/>
  <c r="I101" i="23" s="1"/>
  <c r="I100" i="23"/>
  <c r="I100" i="20"/>
  <c r="I96" i="23" s="1"/>
  <c r="I95" i="23"/>
  <c r="G80" i="20"/>
  <c r="G76" i="23" s="1"/>
  <c r="G75" i="23"/>
  <c r="G100" i="20"/>
  <c r="G96" i="23" s="1"/>
  <c r="G95" i="23"/>
  <c r="G85" i="20"/>
  <c r="G81" i="23" s="1"/>
  <c r="G80" i="23"/>
  <c r="G105" i="20"/>
  <c r="G101" i="23" s="1"/>
  <c r="G100" i="23"/>
  <c r="G95" i="20"/>
  <c r="G91" i="23" s="1"/>
  <c r="G90" i="23"/>
  <c r="I75" i="20"/>
  <c r="I71" i="23" s="1"/>
  <c r="I70" i="23"/>
  <c r="I95" i="20"/>
  <c r="I91" i="23" s="1"/>
  <c r="I90" i="23"/>
  <c r="G90" i="20"/>
  <c r="G86" i="23" s="1"/>
  <c r="G85" i="23"/>
  <c r="G110" i="20"/>
  <c r="G106" i="23" s="1"/>
  <c r="G105" i="23"/>
  <c r="I90" i="20"/>
  <c r="I86" i="23" s="1"/>
  <c r="I85" i="23"/>
  <c r="I110" i="20"/>
  <c r="I106" i="23" s="1"/>
  <c r="I105" i="23"/>
  <c r="E4" i="23"/>
  <c r="D4" i="23"/>
  <c r="A10" i="20"/>
  <c r="D10" i="20" s="1"/>
  <c r="E10" i="20" l="1"/>
  <c r="E11" i="32"/>
  <c r="F11" i="32"/>
  <c r="D11" i="32"/>
  <c r="G11" i="32"/>
  <c r="F17" i="24"/>
  <c r="G17" i="24"/>
  <c r="H12" i="32" s="1"/>
  <c r="D17" i="24"/>
  <c r="E17" i="24"/>
  <c r="C17" i="24"/>
  <c r="A18" i="24"/>
  <c r="E5" i="23"/>
  <c r="D5" i="23"/>
  <c r="A11" i="20"/>
  <c r="D11" i="20" s="1"/>
  <c r="E11" i="20" l="1"/>
  <c r="D12" i="32"/>
  <c r="G12" i="32"/>
  <c r="F12" i="32"/>
  <c r="E12" i="32"/>
  <c r="G18" i="24"/>
  <c r="H13" i="32" s="1"/>
  <c r="C18" i="24"/>
  <c r="E18" i="24"/>
  <c r="D18" i="24"/>
  <c r="F18" i="24"/>
  <c r="A19" i="24"/>
  <c r="E6" i="23"/>
  <c r="D6" i="23"/>
  <c r="A12" i="20"/>
  <c r="D12" i="20" s="1"/>
  <c r="E12" i="20" l="1"/>
  <c r="D13" i="32"/>
  <c r="G13" i="32"/>
  <c r="E13" i="32"/>
  <c r="F13" i="32"/>
  <c r="E19" i="24"/>
  <c r="D19" i="24"/>
  <c r="C19" i="24"/>
  <c r="G19" i="24"/>
  <c r="H14" i="32" s="1"/>
  <c r="F19" i="24"/>
  <c r="A20" i="24"/>
  <c r="E7" i="23"/>
  <c r="D7" i="23"/>
  <c r="A13" i="20"/>
  <c r="D13" i="20" s="1"/>
  <c r="E13" i="20" l="1"/>
  <c r="E14" i="32"/>
  <c r="G14" i="32"/>
  <c r="F14" i="32"/>
  <c r="D14" i="32"/>
  <c r="C20" i="24"/>
  <c r="G20" i="24"/>
  <c r="H15" i="32" s="1"/>
  <c r="D20" i="24"/>
  <c r="E20" i="24"/>
  <c r="F20" i="24"/>
  <c r="A21" i="24"/>
  <c r="E8" i="23"/>
  <c r="D8" i="23"/>
  <c r="A14" i="20"/>
  <c r="D14" i="20" s="1"/>
  <c r="E14" i="20" l="1"/>
  <c r="G15" i="32"/>
  <c r="D15" i="32"/>
  <c r="F15" i="32"/>
  <c r="E15" i="32"/>
  <c r="G21" i="24"/>
  <c r="H16" i="32" s="1"/>
  <c r="E21" i="24"/>
  <c r="C21" i="24"/>
  <c r="D21" i="24"/>
  <c r="F21" i="24"/>
  <c r="A22" i="24"/>
  <c r="E9" i="23"/>
  <c r="D9" i="23"/>
  <c r="A15" i="20"/>
  <c r="D15" i="20" s="1"/>
  <c r="E15" i="20" l="1"/>
  <c r="F16" i="32"/>
  <c r="G16" i="32"/>
  <c r="E16" i="32"/>
  <c r="D16" i="32"/>
  <c r="C22" i="24"/>
  <c r="E22" i="24"/>
  <c r="F22" i="24"/>
  <c r="G22" i="24"/>
  <c r="H17" i="32" s="1"/>
  <c r="D22" i="24"/>
  <c r="A23" i="24"/>
  <c r="E10" i="23"/>
  <c r="D10" i="23"/>
  <c r="A16" i="20"/>
  <c r="D16" i="20" s="1"/>
  <c r="E16" i="20" l="1"/>
  <c r="F17" i="32"/>
  <c r="E17" i="32"/>
  <c r="D17" i="32"/>
  <c r="G17" i="32"/>
  <c r="G23" i="24"/>
  <c r="H18" i="32" s="1"/>
  <c r="F23" i="24"/>
  <c r="C23" i="24"/>
  <c r="E23" i="24"/>
  <c r="D23" i="24"/>
  <c r="A24" i="24"/>
  <c r="E11" i="23"/>
  <c r="D11" i="23"/>
  <c r="A17" i="20"/>
  <c r="D17" i="20" s="1"/>
  <c r="E17" i="20" l="1"/>
  <c r="G18" i="32"/>
  <c r="E18" i="32"/>
  <c r="F18" i="32"/>
  <c r="D18" i="32"/>
  <c r="E24" i="24"/>
  <c r="F24" i="24"/>
  <c r="C24" i="24"/>
  <c r="D24" i="24"/>
  <c r="G24" i="24"/>
  <c r="H19" i="32" s="1"/>
  <c r="A25" i="24"/>
  <c r="E12" i="23"/>
  <c r="D12" i="23"/>
  <c r="A18" i="20"/>
  <c r="D18" i="20" s="1"/>
  <c r="E18" i="20" l="1"/>
  <c r="G19" i="32"/>
  <c r="F19" i="32"/>
  <c r="E19" i="32"/>
  <c r="D19" i="32"/>
  <c r="D25" i="24"/>
  <c r="F25" i="24"/>
  <c r="C25" i="24"/>
  <c r="G25" i="24"/>
  <c r="H20" i="32" s="1"/>
  <c r="E25" i="24"/>
  <c r="A26" i="24"/>
  <c r="E13" i="23"/>
  <c r="D13" i="23"/>
  <c r="A19" i="20"/>
  <c r="D19" i="20" s="1"/>
  <c r="E19" i="20" l="1"/>
  <c r="G20" i="32"/>
  <c r="F20" i="32"/>
  <c r="E20" i="32"/>
  <c r="D20" i="32"/>
  <c r="D26" i="24"/>
  <c r="G26" i="24"/>
  <c r="H21" i="32" s="1"/>
  <c r="E26" i="24"/>
  <c r="C26" i="24"/>
  <c r="F26" i="24"/>
  <c r="A27" i="24"/>
  <c r="E14" i="23"/>
  <c r="D14" i="23"/>
  <c r="A20" i="20"/>
  <c r="D20" i="20" s="1"/>
  <c r="E20" i="20" l="1"/>
  <c r="G21" i="32"/>
  <c r="E21" i="32"/>
  <c r="D21" i="32"/>
  <c r="F21" i="32"/>
  <c r="E27" i="24"/>
  <c r="F27" i="24"/>
  <c r="C27" i="24"/>
  <c r="G27" i="24"/>
  <c r="H22" i="32" s="1"/>
  <c r="D27" i="24"/>
  <c r="A28" i="24"/>
  <c r="E15" i="23"/>
  <c r="D15" i="23"/>
  <c r="A21" i="20"/>
  <c r="D21" i="20" s="1"/>
  <c r="E21" i="20" l="1"/>
  <c r="G22" i="32"/>
  <c r="E22" i="32"/>
  <c r="F22" i="32"/>
  <c r="D22" i="32"/>
  <c r="E28" i="24"/>
  <c r="F28" i="24"/>
  <c r="G28" i="24"/>
  <c r="H23" i="32" s="1"/>
  <c r="C28" i="24"/>
  <c r="D28" i="24"/>
  <c r="A29" i="24"/>
  <c r="E16" i="23"/>
  <c r="D16" i="23"/>
  <c r="A22" i="20"/>
  <c r="D22" i="20" s="1"/>
  <c r="E22" i="20" l="1"/>
  <c r="G23" i="32"/>
  <c r="E23" i="32"/>
  <c r="F23" i="32"/>
  <c r="D23" i="32"/>
  <c r="G29" i="24"/>
  <c r="H24" i="32" s="1"/>
  <c r="F29" i="24"/>
  <c r="E29" i="24"/>
  <c r="C29" i="24"/>
  <c r="D29" i="24"/>
  <c r="A30" i="24"/>
  <c r="E17" i="23"/>
  <c r="D17" i="23"/>
  <c r="A23" i="20"/>
  <c r="D23" i="20" s="1"/>
  <c r="E23" i="20" l="1"/>
  <c r="G24" i="32"/>
  <c r="E24" i="32"/>
  <c r="D24" i="32"/>
  <c r="F24" i="32"/>
  <c r="F30" i="24"/>
  <c r="G30" i="24"/>
  <c r="H25" i="32" s="1"/>
  <c r="E30" i="24"/>
  <c r="C30" i="24"/>
  <c r="D30" i="24"/>
  <c r="A31" i="24"/>
  <c r="E18" i="23"/>
  <c r="D18" i="23"/>
  <c r="A24" i="20"/>
  <c r="D24" i="20" s="1"/>
  <c r="E24" i="20" l="1"/>
  <c r="E25" i="32"/>
  <c r="G25" i="32"/>
  <c r="D25" i="32"/>
  <c r="F25" i="32"/>
  <c r="F31" i="24"/>
  <c r="D31" i="24"/>
  <c r="G31" i="24"/>
  <c r="H26" i="32" s="1"/>
  <c r="C31" i="24"/>
  <c r="E31" i="24"/>
  <c r="A32" i="24"/>
  <c r="E19" i="23"/>
  <c r="D19" i="23"/>
  <c r="A25" i="20"/>
  <c r="D25" i="20" s="1"/>
  <c r="E25" i="20" l="1"/>
  <c r="E26" i="32"/>
  <c r="F26" i="32"/>
  <c r="G26" i="32"/>
  <c r="D26" i="32"/>
  <c r="C32" i="24"/>
  <c r="F32" i="24"/>
  <c r="D32" i="24"/>
  <c r="E32" i="24"/>
  <c r="G32" i="24"/>
  <c r="H27" i="32" s="1"/>
  <c r="A33" i="24"/>
  <c r="E20" i="23"/>
  <c r="D20" i="23"/>
  <c r="A26" i="20"/>
  <c r="D26" i="20" s="1"/>
  <c r="E26" i="20" l="1"/>
  <c r="G27" i="32"/>
  <c r="D27" i="32"/>
  <c r="F27" i="32"/>
  <c r="E27" i="32"/>
  <c r="G33" i="24"/>
  <c r="H28" i="32" s="1"/>
  <c r="C33" i="24"/>
  <c r="E33" i="24"/>
  <c r="D33" i="24"/>
  <c r="F33" i="24"/>
  <c r="A34" i="24"/>
  <c r="E21" i="23"/>
  <c r="D21" i="23"/>
  <c r="A27" i="20"/>
  <c r="D27" i="20" s="1"/>
  <c r="E27" i="20" l="1"/>
  <c r="D28" i="32"/>
  <c r="G28" i="32"/>
  <c r="E28" i="32"/>
  <c r="F28" i="32"/>
  <c r="G34" i="24"/>
  <c r="H29" i="32" s="1"/>
  <c r="C34" i="24"/>
  <c r="D34" i="24"/>
  <c r="E34" i="24"/>
  <c r="F34" i="24"/>
  <c r="A35" i="24"/>
  <c r="E22" i="23"/>
  <c r="D22" i="23"/>
  <c r="A28" i="20"/>
  <c r="D28" i="20" s="1"/>
  <c r="E28" i="20" l="1"/>
  <c r="D29" i="32"/>
  <c r="G29" i="32"/>
  <c r="F29" i="32"/>
  <c r="E29" i="32"/>
  <c r="C35" i="24"/>
  <c r="G35" i="24"/>
  <c r="H30" i="32" s="1"/>
  <c r="E35" i="24"/>
  <c r="D35" i="24"/>
  <c r="F35" i="24"/>
  <c r="A36" i="24"/>
  <c r="E23" i="23"/>
  <c r="D23" i="23"/>
  <c r="A29" i="20"/>
  <c r="D29" i="20" s="1"/>
  <c r="E29" i="20" l="1"/>
  <c r="G30" i="32"/>
  <c r="D30" i="32"/>
  <c r="E30" i="32"/>
  <c r="F30" i="32"/>
  <c r="D36" i="24"/>
  <c r="G36" i="24"/>
  <c r="H31" i="32" s="1"/>
  <c r="C36" i="24"/>
  <c r="E36" i="24"/>
  <c r="F36" i="24"/>
  <c r="A37" i="24"/>
  <c r="E24" i="23"/>
  <c r="D24" i="23"/>
  <c r="A30" i="20"/>
  <c r="D30" i="20" s="1"/>
  <c r="E30" i="20" l="1"/>
  <c r="G31" i="32"/>
  <c r="E31" i="32"/>
  <c r="F31" i="32"/>
  <c r="D31" i="32"/>
  <c r="C37" i="24"/>
  <c r="F37" i="24"/>
  <c r="D37" i="24"/>
  <c r="E37" i="24"/>
  <c r="G37" i="24"/>
  <c r="H32" i="32" s="1"/>
  <c r="A38" i="24"/>
  <c r="E25" i="23"/>
  <c r="D25" i="23"/>
  <c r="A31" i="20"/>
  <c r="D31" i="20" s="1"/>
  <c r="E31" i="20" l="1"/>
  <c r="G32" i="32"/>
  <c r="D32" i="32"/>
  <c r="F32" i="32"/>
  <c r="E32" i="32"/>
  <c r="C38" i="24"/>
  <c r="E38" i="24"/>
  <c r="F38" i="24"/>
  <c r="D38" i="24"/>
  <c r="G38" i="24"/>
  <c r="H33" i="32" s="1"/>
  <c r="A39" i="24"/>
  <c r="E26" i="23"/>
  <c r="D26" i="23"/>
  <c r="A32" i="20"/>
  <c r="D32" i="20" s="1"/>
  <c r="E32" i="20" l="1"/>
  <c r="D33" i="32"/>
  <c r="E33" i="32"/>
  <c r="G33" i="32"/>
  <c r="F33" i="32"/>
  <c r="C39" i="24"/>
  <c r="E39" i="24"/>
  <c r="G39" i="24"/>
  <c r="H34" i="32" s="1"/>
  <c r="F39" i="24"/>
  <c r="D39" i="24"/>
  <c r="A40" i="24"/>
  <c r="E27" i="23"/>
  <c r="D27" i="23"/>
  <c r="A33" i="20"/>
  <c r="D33" i="20" s="1"/>
  <c r="E33" i="20" l="1"/>
  <c r="E34" i="32"/>
  <c r="D34" i="32"/>
  <c r="G34" i="32"/>
  <c r="F34" i="32"/>
  <c r="D40" i="24"/>
  <c r="F40" i="24"/>
  <c r="E40" i="24"/>
  <c r="G40" i="24"/>
  <c r="H35" i="32" s="1"/>
  <c r="C40" i="24"/>
  <c r="A41" i="24"/>
  <c r="E28" i="23"/>
  <c r="D28" i="23"/>
  <c r="A34" i="20"/>
  <c r="D34" i="20" s="1"/>
  <c r="E34" i="20" l="1"/>
  <c r="D35" i="32"/>
  <c r="E35" i="32"/>
  <c r="F35" i="32"/>
  <c r="G35" i="32"/>
  <c r="A42" i="24"/>
  <c r="D41" i="24"/>
  <c r="E41" i="24"/>
  <c r="G41" i="24"/>
  <c r="H36" i="32" s="1"/>
  <c r="F41" i="24"/>
  <c r="C41" i="24"/>
  <c r="E29" i="23"/>
  <c r="D29" i="23"/>
  <c r="A35" i="20"/>
  <c r="D35" i="20" s="1"/>
  <c r="E35" i="20" l="1"/>
  <c r="G36" i="32"/>
  <c r="F36" i="32"/>
  <c r="D36" i="32"/>
  <c r="E36" i="32"/>
  <c r="A43" i="24"/>
  <c r="F42" i="24"/>
  <c r="E42" i="24"/>
  <c r="G42" i="24"/>
  <c r="H37" i="32" s="1"/>
  <c r="C42" i="24"/>
  <c r="D42" i="24"/>
  <c r="E30" i="23"/>
  <c r="D30" i="23"/>
  <c r="A36" i="20"/>
  <c r="D36" i="20" s="1"/>
  <c r="E36" i="20" l="1"/>
  <c r="D37" i="32"/>
  <c r="E37" i="32"/>
  <c r="G37" i="32"/>
  <c r="F37" i="32"/>
  <c r="A44" i="24"/>
  <c r="E43" i="24"/>
  <c r="G43" i="24"/>
  <c r="H38" i="32" s="1"/>
  <c r="F43" i="24"/>
  <c r="D43" i="24"/>
  <c r="C43" i="24"/>
  <c r="E31" i="23"/>
  <c r="D31" i="23"/>
  <c r="A37" i="20"/>
  <c r="D37" i="20" s="1"/>
  <c r="E37" i="20" l="1"/>
  <c r="E38" i="32"/>
  <c r="G38" i="32"/>
  <c r="D38" i="32"/>
  <c r="F38" i="32"/>
  <c r="A45" i="24"/>
  <c r="E44" i="24"/>
  <c r="G44" i="24"/>
  <c r="H39" i="32" s="1"/>
  <c r="C44" i="24"/>
  <c r="F44" i="24"/>
  <c r="D44" i="24"/>
  <c r="E32" i="23"/>
  <c r="D32" i="23"/>
  <c r="A38" i="20"/>
  <c r="D38" i="20" s="1"/>
  <c r="E38" i="20" l="1"/>
  <c r="E39" i="32"/>
  <c r="F39" i="32"/>
  <c r="G39" i="32"/>
  <c r="D39" i="32"/>
  <c r="A46" i="24"/>
  <c r="G45" i="24"/>
  <c r="H40" i="32" s="1"/>
  <c r="C45" i="24"/>
  <c r="D45" i="24"/>
  <c r="F45" i="24"/>
  <c r="E45" i="24"/>
  <c r="E33" i="23"/>
  <c r="D33" i="23"/>
  <c r="A39" i="20"/>
  <c r="D39" i="20" s="1"/>
  <c r="E39" i="20" l="1"/>
  <c r="F40" i="32"/>
  <c r="G40" i="32"/>
  <c r="E40" i="32"/>
  <c r="D40" i="32"/>
  <c r="A47" i="24"/>
  <c r="F46" i="24"/>
  <c r="G46" i="24"/>
  <c r="H41" i="32" s="1"/>
  <c r="D46" i="24"/>
  <c r="C46" i="24"/>
  <c r="E46" i="24"/>
  <c r="E34" i="23"/>
  <c r="D34" i="23"/>
  <c r="A40" i="20"/>
  <c r="D40" i="20" s="1"/>
  <c r="E40" i="20" l="1"/>
  <c r="E41" i="32"/>
  <c r="F41" i="32"/>
  <c r="G41" i="32"/>
  <c r="D41" i="32"/>
  <c r="A48" i="24"/>
  <c r="F47" i="24"/>
  <c r="G47" i="24"/>
  <c r="H42" i="32" s="1"/>
  <c r="D47" i="24"/>
  <c r="E47" i="24"/>
  <c r="C47" i="24"/>
  <c r="E35" i="23"/>
  <c r="D35" i="23"/>
  <c r="A41" i="20"/>
  <c r="D41" i="20" s="1"/>
  <c r="E41" i="20" l="1"/>
  <c r="D42" i="32"/>
  <c r="G42" i="32"/>
  <c r="F42" i="32"/>
  <c r="E42" i="32"/>
  <c r="A49" i="24"/>
  <c r="G48" i="24"/>
  <c r="H43" i="32" s="1"/>
  <c r="D48" i="24"/>
  <c r="C48" i="24"/>
  <c r="F48" i="24"/>
  <c r="E48" i="24"/>
  <c r="E36" i="23"/>
  <c r="D36" i="23"/>
  <c r="A42" i="20"/>
  <c r="D42" i="20" s="1"/>
  <c r="E42" i="20" l="1"/>
  <c r="F43" i="32"/>
  <c r="G43" i="32"/>
  <c r="D43" i="32"/>
  <c r="E43" i="32"/>
  <c r="G49" i="24"/>
  <c r="H44" i="32" s="1"/>
  <c r="C49" i="24"/>
  <c r="F49" i="24"/>
  <c r="D49" i="24"/>
  <c r="E49" i="24"/>
  <c r="A50" i="24"/>
  <c r="E37" i="23"/>
  <c r="D37" i="23"/>
  <c r="A43" i="20"/>
  <c r="D43" i="20" s="1"/>
  <c r="E43" i="20" l="1"/>
  <c r="F44" i="32"/>
  <c r="E44" i="32"/>
  <c r="G44" i="32"/>
  <c r="D44" i="32"/>
  <c r="G50" i="24"/>
  <c r="H45" i="32" s="1"/>
  <c r="E50" i="24"/>
  <c r="C50" i="24"/>
  <c r="F50" i="24"/>
  <c r="D50" i="24"/>
  <c r="D38" i="23"/>
  <c r="E38" i="23"/>
  <c r="A44" i="20"/>
  <c r="D44" i="20" s="1"/>
  <c r="E44" i="20" l="1"/>
  <c r="G45" i="32"/>
  <c r="F45" i="32"/>
  <c r="E45" i="32"/>
  <c r="D45" i="32"/>
  <c r="D39" i="23"/>
  <c r="E39" i="23"/>
  <c r="A45" i="20"/>
  <c r="D45" i="20" s="1"/>
  <c r="E45" i="20" l="1"/>
  <c r="D40" i="23"/>
  <c r="E40" i="23"/>
  <c r="A46" i="20"/>
  <c r="D46" i="20" s="1"/>
  <c r="E46" i="20" l="1"/>
  <c r="D41" i="23"/>
  <c r="A47" i="20"/>
  <c r="D47" i="20" s="1"/>
  <c r="E41" i="23"/>
  <c r="E47" i="20" l="1"/>
  <c r="A48" i="20"/>
  <c r="D48" i="20" s="1"/>
  <c r="D42" i="23"/>
  <c r="E42" i="23"/>
  <c r="E48" i="20" l="1"/>
  <c r="A49" i="20"/>
  <c r="D49" i="20" s="1"/>
  <c r="D43" i="23"/>
  <c r="E43" i="23"/>
  <c r="E49" i="20" l="1"/>
  <c r="A50" i="20"/>
  <c r="D50" i="20" s="1"/>
  <c r="D44" i="23"/>
  <c r="E44" i="23"/>
  <c r="E50" i="20" l="1"/>
  <c r="A51" i="20"/>
  <c r="D51" i="20" s="1"/>
  <c r="D45" i="23"/>
  <c r="E45" i="23"/>
  <c r="E51" i="20" l="1"/>
  <c r="D46" i="23"/>
  <c r="A52" i="20"/>
  <c r="D52" i="20" s="1"/>
  <c r="E46" i="23"/>
  <c r="E52" i="20" l="1"/>
  <c r="A53" i="20"/>
  <c r="D53" i="20" s="1"/>
  <c r="D47" i="23"/>
  <c r="E47" i="23"/>
  <c r="E53" i="20" l="1"/>
  <c r="A54" i="20"/>
  <c r="D54" i="20" s="1"/>
  <c r="D48" i="23"/>
  <c r="E48" i="23"/>
  <c r="E54" i="20" l="1"/>
  <c r="A55" i="20"/>
  <c r="D55" i="20" s="1"/>
  <c r="D49" i="23"/>
  <c r="E49" i="23"/>
  <c r="E55" i="20" l="1"/>
  <c r="A56" i="20"/>
  <c r="D56" i="20" s="1"/>
  <c r="D50" i="23"/>
  <c r="E50" i="23"/>
  <c r="E56" i="20" l="1"/>
  <c r="E51" i="23"/>
  <c r="D51" i="23"/>
  <c r="A57" i="20"/>
  <c r="D57" i="20" s="1"/>
  <c r="E57" i="20" l="1"/>
  <c r="E52" i="23"/>
  <c r="D52" i="23"/>
  <c r="A58" i="20"/>
  <c r="D58" i="20" s="1"/>
  <c r="E58" i="20" l="1"/>
  <c r="E53" i="23"/>
  <c r="D53" i="23"/>
  <c r="A59" i="20"/>
  <c r="D59" i="20" s="1"/>
  <c r="E59" i="20" l="1"/>
  <c r="E54" i="23"/>
  <c r="D54" i="23"/>
  <c r="A60" i="20"/>
  <c r="D60" i="20" s="1"/>
  <c r="E60" i="20" l="1"/>
  <c r="E55" i="23"/>
  <c r="D55" i="23"/>
  <c r="A61" i="20"/>
  <c r="D61" i="20" s="1"/>
  <c r="E61" i="20" l="1"/>
  <c r="E56" i="23"/>
  <c r="D56" i="23"/>
  <c r="A62" i="20"/>
  <c r="D62" i="20" s="1"/>
  <c r="E62" i="20" l="1"/>
  <c r="E57" i="23"/>
  <c r="D57" i="23"/>
  <c r="A63" i="20"/>
  <c r="D63" i="20" s="1"/>
  <c r="E63" i="20" l="1"/>
  <c r="E58" i="23"/>
  <c r="D58" i="23"/>
  <c r="A64" i="20"/>
  <c r="D64" i="20" s="1"/>
  <c r="E64" i="20" l="1"/>
  <c r="E59" i="23"/>
  <c r="D59" i="23"/>
  <c r="A65" i="20"/>
  <c r="D65" i="20" s="1"/>
  <c r="E65" i="20" l="1"/>
  <c r="E60" i="23"/>
  <c r="D60" i="23"/>
  <c r="A66" i="20"/>
  <c r="D66" i="20" s="1"/>
  <c r="E66" i="20" l="1"/>
  <c r="E61" i="23"/>
  <c r="D61" i="23"/>
  <c r="A67" i="20"/>
  <c r="D67" i="20" s="1"/>
  <c r="E67" i="20" l="1"/>
  <c r="E62" i="23"/>
  <c r="D62" i="23"/>
  <c r="A68" i="20"/>
  <c r="D68" i="20" s="1"/>
  <c r="E68" i="20" l="1"/>
  <c r="E63" i="23"/>
  <c r="D63" i="23"/>
  <c r="A69" i="20"/>
  <c r="D69" i="20" s="1"/>
  <c r="E69" i="20" l="1"/>
  <c r="E64" i="23"/>
  <c r="D64" i="23"/>
  <c r="A70" i="20"/>
  <c r="D70" i="20" s="1"/>
  <c r="E70" i="20" l="1"/>
  <c r="E65" i="23"/>
  <c r="D65" i="23"/>
  <c r="A71" i="20"/>
  <c r="D71" i="20" s="1"/>
  <c r="E71" i="20" l="1"/>
  <c r="E66" i="23"/>
  <c r="D66" i="23"/>
  <c r="A72" i="20"/>
  <c r="D72" i="20" s="1"/>
  <c r="E72" i="20" l="1"/>
  <c r="E67" i="23"/>
  <c r="D67" i="23"/>
  <c r="A73" i="20"/>
  <c r="D73" i="20" s="1"/>
  <c r="E73" i="20" l="1"/>
  <c r="E68" i="23"/>
  <c r="D68" i="23"/>
  <c r="A74" i="20"/>
  <c r="D74" i="20" s="1"/>
  <c r="E74" i="20" l="1"/>
  <c r="E69" i="23"/>
  <c r="D69" i="23"/>
  <c r="A75" i="20"/>
  <c r="D75" i="20" s="1"/>
  <c r="E75" i="20" l="1"/>
  <c r="E70" i="23"/>
  <c r="D70" i="23"/>
  <c r="A76" i="20"/>
  <c r="D76" i="20" s="1"/>
  <c r="E76" i="20" l="1"/>
  <c r="E71" i="23"/>
  <c r="D71" i="23"/>
  <c r="A77" i="20"/>
  <c r="D77" i="20" s="1"/>
  <c r="E77" i="20" l="1"/>
  <c r="E72" i="23"/>
  <c r="D72" i="23"/>
  <c r="A78" i="20"/>
  <c r="D78" i="20" s="1"/>
  <c r="E78" i="20" l="1"/>
  <c r="E73" i="23"/>
  <c r="D73" i="23"/>
  <c r="A79" i="20"/>
  <c r="D79" i="20" s="1"/>
  <c r="E79" i="20" l="1"/>
  <c r="E74" i="23"/>
  <c r="D74" i="23"/>
  <c r="A80" i="20"/>
  <c r="D80" i="20" s="1"/>
  <c r="E80" i="20" l="1"/>
  <c r="E75" i="23"/>
  <c r="D75" i="23"/>
  <c r="A81" i="20"/>
  <c r="D81" i="20" s="1"/>
  <c r="E81" i="20" l="1"/>
  <c r="E76" i="23"/>
  <c r="D76" i="23"/>
  <c r="A82" i="20"/>
  <c r="D82" i="20" s="1"/>
  <c r="E82" i="20" l="1"/>
  <c r="E77" i="23"/>
  <c r="D77" i="23"/>
  <c r="A83" i="20"/>
  <c r="D83" i="20" s="1"/>
  <c r="E83" i="20" l="1"/>
  <c r="E78" i="23"/>
  <c r="D78" i="23"/>
  <c r="A84" i="20"/>
  <c r="D84" i="20" s="1"/>
  <c r="E84" i="20" l="1"/>
  <c r="E79" i="23"/>
  <c r="D79" i="23"/>
  <c r="A85" i="20"/>
  <c r="D85" i="20" s="1"/>
  <c r="E85" i="20" l="1"/>
  <c r="E80" i="23"/>
  <c r="D80" i="23"/>
  <c r="A86" i="20"/>
  <c r="D86" i="20" s="1"/>
  <c r="E86" i="20" l="1"/>
  <c r="E81" i="23"/>
  <c r="D81" i="23"/>
  <c r="A87" i="20"/>
  <c r="D87" i="20" s="1"/>
  <c r="E87" i="20" l="1"/>
  <c r="E82" i="23"/>
  <c r="D82" i="23"/>
  <c r="A88" i="20"/>
  <c r="D88" i="20" s="1"/>
  <c r="E88" i="20" l="1"/>
  <c r="E83" i="23"/>
  <c r="D83" i="23"/>
  <c r="A89" i="20"/>
  <c r="D89" i="20" s="1"/>
  <c r="E89" i="20" l="1"/>
  <c r="E84" i="23"/>
  <c r="D84" i="23"/>
  <c r="A90" i="20"/>
  <c r="D90" i="20" s="1"/>
  <c r="E90" i="20" l="1"/>
  <c r="E85" i="23"/>
  <c r="D85" i="23"/>
  <c r="A91" i="20"/>
  <c r="D91" i="20" s="1"/>
  <c r="E91" i="20" l="1"/>
  <c r="E86" i="23"/>
  <c r="D86" i="23"/>
  <c r="A92" i="20"/>
  <c r="D92" i="20" s="1"/>
  <c r="E92" i="20" l="1"/>
  <c r="E87" i="23"/>
  <c r="D87" i="23"/>
  <c r="A93" i="20"/>
  <c r="D93" i="20" s="1"/>
  <c r="E93" i="20" l="1"/>
  <c r="E88" i="23"/>
  <c r="D88" i="23"/>
  <c r="A94" i="20"/>
  <c r="D94" i="20" s="1"/>
  <c r="E94" i="20" l="1"/>
  <c r="E89" i="23"/>
  <c r="D89" i="23"/>
  <c r="A95" i="20"/>
  <c r="D95" i="20" s="1"/>
  <c r="E95" i="20" l="1"/>
  <c r="E90" i="23"/>
  <c r="D90" i="23"/>
  <c r="A96" i="20"/>
  <c r="D96" i="20" s="1"/>
  <c r="E96" i="20" l="1"/>
  <c r="E91" i="23"/>
  <c r="D91" i="23"/>
  <c r="A97" i="20"/>
  <c r="D97" i="20" s="1"/>
  <c r="E97" i="20" l="1"/>
  <c r="E92" i="23"/>
  <c r="D92" i="23"/>
  <c r="A98" i="20"/>
  <c r="D98" i="20" s="1"/>
  <c r="E98" i="20" l="1"/>
  <c r="E93" i="23"/>
  <c r="D93" i="23"/>
  <c r="A99" i="20"/>
  <c r="D99" i="20" s="1"/>
  <c r="E99" i="20" l="1"/>
  <c r="E94" i="23"/>
  <c r="D94" i="23"/>
  <c r="A100" i="20"/>
  <c r="D100" i="20" s="1"/>
  <c r="E100" i="20" l="1"/>
  <c r="E95" i="23"/>
  <c r="D95" i="23"/>
  <c r="A101" i="20"/>
  <c r="D101" i="20" s="1"/>
  <c r="E101" i="20" l="1"/>
  <c r="E96" i="23"/>
  <c r="D96" i="23"/>
  <c r="A102" i="20"/>
  <c r="D102" i="20" s="1"/>
  <c r="E102" i="20" l="1"/>
  <c r="E97" i="23"/>
  <c r="D97" i="23"/>
  <c r="A103" i="20"/>
  <c r="D103" i="20" s="1"/>
  <c r="E103" i="20" l="1"/>
  <c r="E98" i="23"/>
  <c r="D98" i="23"/>
  <c r="A104" i="20"/>
  <c r="D104" i="20" s="1"/>
  <c r="E104" i="20" l="1"/>
  <c r="E99" i="23"/>
  <c r="D99" i="23"/>
  <c r="A105" i="20"/>
  <c r="D105" i="20" s="1"/>
  <c r="E105" i="20" l="1"/>
  <c r="E100" i="23"/>
  <c r="D100" i="23"/>
  <c r="A106" i="20"/>
  <c r="D106" i="20" s="1"/>
  <c r="E106" i="20" l="1"/>
  <c r="E101" i="23"/>
  <c r="D101" i="23"/>
  <c r="A107" i="20"/>
  <c r="D107" i="20" s="1"/>
  <c r="E107" i="20" l="1"/>
  <c r="E102" i="23"/>
  <c r="D102" i="23"/>
  <c r="A108" i="20"/>
  <c r="D108" i="20" s="1"/>
  <c r="E108" i="20" l="1"/>
  <c r="E103" i="23"/>
  <c r="D103" i="23"/>
  <c r="A109" i="20"/>
  <c r="D109" i="20" s="1"/>
  <c r="E109" i="20" l="1"/>
  <c r="E104" i="23"/>
  <c r="D104" i="23"/>
  <c r="A110" i="20"/>
  <c r="D110" i="20" l="1"/>
  <c r="E110" i="20" s="1"/>
  <c r="E106" i="23" s="1"/>
  <c r="E105" i="23"/>
  <c r="D105" i="23"/>
  <c r="D2" i="23"/>
  <c r="E2" i="23"/>
  <c r="D106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L6" authorId="0" shapeId="0" xr:uid="{00000000-0006-0000-0100-000001000000}">
      <text>
        <r>
          <rPr>
            <sz val="9"/>
            <color indexed="81"/>
            <rFont val="Tahoma"/>
            <family val="2"/>
          </rPr>
          <t>Enter a "1" to mark the deliverable encountering an issue identified on the General Issues page.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G5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Use filter to control # bullet lines
</t>
        </r>
      </text>
    </comment>
    <comment ref="H5" authorId="0" shapeId="0" xr:uid="{00000000-0006-0000-0200-000002000000}">
      <text>
        <r>
          <rPr>
            <sz val="9"/>
            <color indexed="81"/>
            <rFont val="Tahoma"/>
            <family val="2"/>
          </rPr>
          <t>Fill in bullet points to explain items completed during current work period.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Dubin, Gary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</rPr>
          <t>If you copy content from another source, please paste in as values</t>
        </r>
      </text>
    </comment>
    <comment ref="D5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enter a "1" in cells that apply
</t>
        </r>
      </text>
    </comment>
    <comment ref="G5" authorId="0" shapeId="0" xr:uid="{00000000-0006-0000-0300-000003000000}">
      <text>
        <r>
          <rPr>
            <sz val="9"/>
            <color indexed="81"/>
            <rFont val="Tahoma"/>
            <family val="2"/>
          </rPr>
          <t>Select a "1" to indicate Issue has been closed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0" shapeId="0" xr:uid="{00000000-0006-0000-0300-000004000000}">
      <text>
        <r>
          <rPr>
            <sz val="9"/>
            <color indexed="81"/>
            <rFont val="Tahoma"/>
            <family val="2"/>
          </rPr>
          <t>Fill in comments only when the challenge has been met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Deliverables" description="Connection to the 'Deliverables' query in the workbook." type="5" refreshedVersion="6" background="1" saveData="1">
    <dbPr connection="Provider=Microsoft.Mashup.OleDb.1;Data Source=$Workbook$;Location=Deliverables;Extended Properties=&quot;&quot;" command="SELECT * FROM [Deliverables]"/>
  </connection>
  <connection id="2" xr16:uid="{00000000-0015-0000-FFFF-FFFF01000000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3" xr16:uid="{00000000-0015-0000-FFFF-FFFF02000000}" keepAlive="1" name="Query - vw_ConsultantTaskItems" description="Connection to the 'vw_ConsultantTaskItems' query in the workbook." type="5" refreshedVersion="6" background="1" saveData="1">
    <dbPr connection="Provider=Microsoft.Mashup.OleDb.1;Data Source=$Workbook$;Location=vw_ConsultantTaskItems;Extended Properties=&quot;&quot;" command="SELECT * FROM [vw_ConsultantTaskItems]"/>
  </connection>
  <connection id="4" xr16:uid="{00000000-0015-0000-FFFF-FFFF03000000}" keepAlive="1" name="Query - vw_Deliverables_wVendorTaskId" description="Connection to the 'vw_Deliverables_wVendorTaskId' query in the workbook." type="5" refreshedVersion="6" background="1" saveData="1">
    <dbPr connection="Provider=Microsoft.Mashup.OleDb.1;Data Source=$Workbook$;Location=vw_Deliverables_wVendorTaskId;Extended Properties=&quot;&quot;" command="SELECT * FROM [vw_Deliverables_wVendorTaskId]"/>
  </connection>
</connections>
</file>

<file path=xl/sharedStrings.xml><?xml version="1.0" encoding="utf-8"?>
<sst xmlns="http://schemas.openxmlformats.org/spreadsheetml/2006/main" count="1886" uniqueCount="741">
  <si>
    <t>Consultant</t>
  </si>
  <si>
    <t>Phase</t>
  </si>
  <si>
    <t>HDR</t>
  </si>
  <si>
    <t>b) Project Controls</t>
  </si>
  <si>
    <t>a) Project Integration</t>
  </si>
  <si>
    <t>c) Communications and Public Outreach</t>
  </si>
  <si>
    <t>e) Environmental Planning and Analysis</t>
  </si>
  <si>
    <t>f) Permitting Agreeements</t>
  </si>
  <si>
    <t>i) Geotechnical Engineering</t>
  </si>
  <si>
    <t>h) Engineering</t>
  </si>
  <si>
    <t>Service Areas</t>
  </si>
  <si>
    <t>TBD</t>
  </si>
  <si>
    <t>Status</t>
  </si>
  <si>
    <t>Task Name</t>
  </si>
  <si>
    <t>Project Management</t>
  </si>
  <si>
    <t>INT</t>
  </si>
  <si>
    <t>PER</t>
  </si>
  <si>
    <t>GEO</t>
  </si>
  <si>
    <t>E</t>
  </si>
  <si>
    <t>COM</t>
  </si>
  <si>
    <t>Service_Areas</t>
  </si>
  <si>
    <t>A</t>
  </si>
  <si>
    <t>B</t>
  </si>
  <si>
    <t>C</t>
  </si>
  <si>
    <t>D</t>
  </si>
  <si>
    <t>F</t>
  </si>
  <si>
    <t>G</t>
  </si>
  <si>
    <t>H</t>
  </si>
  <si>
    <t>I</t>
  </si>
  <si>
    <t>Service_ID</t>
  </si>
  <si>
    <t>Service_Code</t>
  </si>
  <si>
    <t>Trapasso</t>
  </si>
  <si>
    <t>Spesert</t>
  </si>
  <si>
    <t>Jim Watson</t>
  </si>
  <si>
    <t>Rob Thomson</t>
  </si>
  <si>
    <t>ENV</t>
  </si>
  <si>
    <t>K&amp;A</t>
  </si>
  <si>
    <t>BRI</t>
  </si>
  <si>
    <t>FUG</t>
  </si>
  <si>
    <t>John Buttz</t>
  </si>
  <si>
    <t>Firm_ID</t>
  </si>
  <si>
    <t>Task_Name</t>
  </si>
  <si>
    <t>ROW</t>
  </si>
  <si>
    <t>OPS</t>
  </si>
  <si>
    <t>Authority_Agent</t>
  </si>
  <si>
    <t>Service Area</t>
  </si>
  <si>
    <t>Staff Support</t>
  </si>
  <si>
    <t>Satellite Project Office</t>
  </si>
  <si>
    <t>GIS</t>
  </si>
  <si>
    <t>A01</t>
  </si>
  <si>
    <t>A02</t>
  </si>
  <si>
    <t>A03</t>
  </si>
  <si>
    <t>A04</t>
  </si>
  <si>
    <t>ENG</t>
  </si>
  <si>
    <t>TaskID</t>
  </si>
  <si>
    <t>PCO</t>
  </si>
  <si>
    <t>Doc Type</t>
  </si>
  <si>
    <t>Purpose</t>
  </si>
  <si>
    <t>Due</t>
  </si>
  <si>
    <t>Steps</t>
  </si>
  <si>
    <t>Invoice Cover</t>
  </si>
  <si>
    <t xml:space="preserve">Excel template to capture key figures for transfer into reporting database. </t>
  </si>
  <si>
    <t>Due with invoice (beginning first Monday of each month until the 15th)</t>
  </si>
  <si>
    <t>Due with invoice (due beginning first Monday of each month until the 15th)</t>
  </si>
  <si>
    <t>Open Invoice-Cover worksheet</t>
  </si>
  <si>
    <t>Find Pre-existing record for this submittal. Filter Columns by:</t>
  </si>
  <si>
    <r>
      <t xml:space="preserve">Vendor - Pick your </t>
    </r>
    <r>
      <rPr>
        <b/>
        <i/>
        <sz val="11"/>
        <color theme="1"/>
        <rFont val="Calibri"/>
        <family val="2"/>
        <scheme val="minor"/>
      </rPr>
      <t>Company</t>
    </r>
  </si>
  <si>
    <t>Work Period - Current Work/Billing period</t>
  </si>
  <si>
    <t>Locate and Select Record</t>
  </si>
  <si>
    <t>Note: At mid-month, you will receive an updated version of this Invoice Cover template for next period's invoice</t>
  </si>
  <si>
    <t>Invoice</t>
  </si>
  <si>
    <t>Submit Vendor/Consultant Periodic Billing</t>
  </si>
  <si>
    <t>Beginning first Monday of each month until the 15th.</t>
  </si>
  <si>
    <t>Prepare Monthly Invoice Document</t>
  </si>
  <si>
    <t>Combine multiple files into one pdf file</t>
  </si>
  <si>
    <r>
      <t xml:space="preserve">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</si>
  <si>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Work Period - Current </t>
    </r>
    <r>
      <rPr>
        <b/>
        <i/>
        <sz val="11"/>
        <color theme="1"/>
        <rFont val="Calibri"/>
        <family val="2"/>
        <scheme val="minor"/>
      </rPr>
      <t>Work Period</t>
    </r>
  </si>
  <si>
    <t>Monthly Progress Report</t>
  </si>
  <si>
    <t>Key device to measuring progress and backup documentation for invoice authorization</t>
  </si>
  <si>
    <t>Monthly Project Analysis</t>
  </si>
  <si>
    <t>Method for identifying key items in project performance and initiating</t>
  </si>
  <si>
    <r>
      <rPr>
        <b/>
        <i/>
        <sz val="11"/>
        <color theme="1"/>
        <rFont val="Calibri"/>
        <family val="2"/>
        <scheme val="minor"/>
      </rPr>
      <t>Project controls</t>
    </r>
    <r>
      <rPr>
        <i/>
        <sz val="11"/>
        <color theme="1"/>
        <rFont val="Calibri"/>
        <family val="2"/>
        <scheme val="minor"/>
      </rPr>
      <t xml:space="preserve"> will  prepare a Progress Analysis (as needed) for a work period and submit it to Sharepoint.</t>
    </r>
  </si>
  <si>
    <t>A Monthly Progress Report Analysis is prepared as needed.</t>
  </si>
  <si>
    <r>
      <t xml:space="preserve">For users to locate, Navigate into Sites Sharepoint - Project Controls -&gt;  </t>
    </r>
    <r>
      <rPr>
        <b/>
        <i/>
        <sz val="11"/>
        <color theme="1"/>
        <rFont val="Calibri"/>
        <family val="2"/>
        <scheme val="minor"/>
      </rPr>
      <t>A/P invoices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</si>
  <si>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Monthy Progress Analysis</t>
    </r>
  </si>
  <si>
    <t>Task #</t>
  </si>
  <si>
    <t>% Work Complete</t>
  </si>
  <si>
    <t>ID</t>
  </si>
  <si>
    <t>Task</t>
  </si>
  <si>
    <t>Description</t>
  </si>
  <si>
    <t>Expenses</t>
  </si>
  <si>
    <t>A06</t>
  </si>
  <si>
    <t>Engineering Int.</t>
  </si>
  <si>
    <t>A07</t>
  </si>
  <si>
    <t>Geotech Int.</t>
  </si>
  <si>
    <t>A08</t>
  </si>
  <si>
    <t>Controls Int.</t>
  </si>
  <si>
    <t>A09</t>
  </si>
  <si>
    <t>General Int.</t>
  </si>
  <si>
    <t>A10</t>
  </si>
  <si>
    <t>Authority's Engineer</t>
  </si>
  <si>
    <t>A11</t>
  </si>
  <si>
    <t>Health, Safety &amp; Loss Prevention</t>
  </si>
  <si>
    <t>A12</t>
  </si>
  <si>
    <t>Quality Management</t>
  </si>
  <si>
    <t>A13</t>
  </si>
  <si>
    <t>Risk Management</t>
  </si>
  <si>
    <t>A14</t>
  </si>
  <si>
    <t>IT</t>
  </si>
  <si>
    <t>A15</t>
  </si>
  <si>
    <t>A16</t>
  </si>
  <si>
    <t>Document Management</t>
  </si>
  <si>
    <t>BC</t>
  </si>
  <si>
    <t>Develop Draft Right-of-Way Manual Sections</t>
  </si>
  <si>
    <t>Right-of-Way Planning Efforts</t>
  </si>
  <si>
    <t>Right-of-Entry / Early-Access Program</t>
  </si>
  <si>
    <t>Property Management Program</t>
  </si>
  <si>
    <t>Public Outreach and Community Engagement</t>
  </si>
  <si>
    <t>Local/Landowner Outreach</t>
  </si>
  <si>
    <t>Statewide Outreach</t>
  </si>
  <si>
    <t>NGO Outreach</t>
  </si>
  <si>
    <t>Strategic Communications</t>
  </si>
  <si>
    <t>Message Development/Training</t>
  </si>
  <si>
    <t>Informational Materials Distribution</t>
  </si>
  <si>
    <t>Website Modifications and Management</t>
  </si>
  <si>
    <t>Video &amp; Photography</t>
  </si>
  <si>
    <t>Authority/Reservoir Committee Public Affairs Support</t>
  </si>
  <si>
    <t>Media Relations</t>
  </si>
  <si>
    <t>Social Media</t>
  </si>
  <si>
    <t>Permitting and Resource Agency Technical Support</t>
  </si>
  <si>
    <t>Environmental Document Support</t>
  </si>
  <si>
    <t>Total Operations Technical Support</t>
  </si>
  <si>
    <t>Subs and ODCS</t>
  </si>
  <si>
    <t>Fugro PMP</t>
  </si>
  <si>
    <t>Data Review, Initial Site Visit,s and Develop 2019 Field Investigation Work Plan</t>
  </si>
  <si>
    <t>2019 Site Investigation</t>
  </si>
  <si>
    <t>Future Site Investigation Work Plan for Design</t>
  </si>
  <si>
    <t>Draft EIS/EIR Review and Strategic Consultation</t>
  </si>
  <si>
    <t>Prepare Admin Final Responses to Comments</t>
  </si>
  <si>
    <t>Prepare Administrative Final EIR/EIS</t>
  </si>
  <si>
    <t>Begin Preparation of Administrative Record for Final EIR/EIS</t>
  </si>
  <si>
    <t>Engagement</t>
  </si>
  <si>
    <t>Geotechnical Environmental Document</t>
  </si>
  <si>
    <t>Finalize Joint Biological Assessment</t>
  </si>
  <si>
    <t>Finalize Geotechnical Permits and Fieldwork</t>
  </si>
  <si>
    <t>Prepare Section 106 Documents</t>
  </si>
  <si>
    <t>Begin Preperation of Permits and Agreements</t>
  </si>
  <si>
    <t>Prepare for 2020 Field Work Studies</t>
  </si>
  <si>
    <t>Strategize on Mitigation and Adaptive Management Planning</t>
  </si>
  <si>
    <t>Locate and Select Record for editing</t>
  </si>
  <si>
    <t>Load file as an Attachment (use edit window on right)</t>
  </si>
  <si>
    <t>or set alerts to be notified of incoming Analysis files</t>
  </si>
  <si>
    <t>FullID</t>
  </si>
  <si>
    <t>FullID2</t>
  </si>
  <si>
    <t>Communications Int.</t>
  </si>
  <si>
    <t>Ops Modeling Int.</t>
  </si>
  <si>
    <t>Permitting Int.</t>
  </si>
  <si>
    <t>A05</t>
  </si>
  <si>
    <t>Real Estate Int.</t>
  </si>
  <si>
    <t>A17</t>
  </si>
  <si>
    <t>A18</t>
  </si>
  <si>
    <t>A19</t>
  </si>
  <si>
    <t>Land Conservation Approach</t>
  </si>
  <si>
    <t>A98</t>
  </si>
  <si>
    <t>HDR Project Management</t>
  </si>
  <si>
    <t>A99</t>
  </si>
  <si>
    <t>2019-04</t>
  </si>
  <si>
    <t>Filename</t>
  </si>
  <si>
    <t>Work / Billing Periods</t>
  </si>
  <si>
    <t>2019-01</t>
  </si>
  <si>
    <t>2019-02</t>
  </si>
  <si>
    <t>2019-03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</si>
  <si>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</si>
  <si>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</si>
  <si>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</si>
  <si>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</si>
  <si>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</si>
  <si>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</si>
  <si>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</si>
  <si>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</si>
  <si>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TaskCount</t>
  </si>
  <si>
    <t>PI_Lead</t>
  </si>
  <si>
    <t>Cathy Westcot</t>
  </si>
  <si>
    <t>Kim Pallari</t>
  </si>
  <si>
    <t>d) Operations Simulation Modeling</t>
  </si>
  <si>
    <t>Steve Weaver</t>
  </si>
  <si>
    <t>Laurie Warner Herson</t>
  </si>
  <si>
    <t>John Spranza</t>
  </si>
  <si>
    <t>g) Real Estate</t>
  </si>
  <si>
    <t>Erin Heydinger</t>
  </si>
  <si>
    <t>Lee Frederiksen</t>
  </si>
  <si>
    <t>Chris Krivanec</t>
  </si>
  <si>
    <t>Row</t>
  </si>
  <si>
    <t>Item</t>
  </si>
  <si>
    <t>WorkPeriod</t>
  </si>
  <si>
    <t>PercentComplete</t>
  </si>
  <si>
    <t>Worktodo_M1</t>
  </si>
  <si>
    <t>Item_M1</t>
  </si>
  <si>
    <t>Work Performed_Current</t>
  </si>
  <si>
    <t>Deliverable ID</t>
  </si>
  <si>
    <t>% Complete</t>
  </si>
  <si>
    <t>Progress made during Work Period</t>
  </si>
  <si>
    <t>Guide on assigning % Completion values</t>
  </si>
  <si>
    <t>Scheduled</t>
  </si>
  <si>
    <t>Agenda &amp; Advance Materials Sent</t>
  </si>
  <si>
    <t>Meeting Held</t>
  </si>
  <si>
    <t>Final Minutes Issued</t>
  </si>
  <si>
    <r>
      <t xml:space="preserve">Memo/Tech Memo/Report </t>
    </r>
    <r>
      <rPr>
        <vertAlign val="superscript"/>
        <sz val="10"/>
        <color theme="1"/>
        <rFont val="Calibri"/>
        <family val="2"/>
        <scheme val="minor"/>
      </rPr>
      <t>(1)</t>
    </r>
  </si>
  <si>
    <t>Outline Complete</t>
  </si>
  <si>
    <t>Investigations, Testing, Document</t>
  </si>
  <si>
    <t>10% -&gt; 80%</t>
  </si>
  <si>
    <t>Text/Tables/Graphics Underway</t>
  </si>
  <si>
    <r>
      <t>1</t>
    </r>
    <r>
      <rPr>
        <vertAlign val="superscript"/>
        <sz val="10"/>
        <color theme="1"/>
        <rFont val="Calibri"/>
        <family val="2"/>
        <scheme val="minor"/>
      </rPr>
      <t>st</t>
    </r>
    <r>
      <rPr>
        <sz val="10"/>
        <color theme="1"/>
        <rFont val="Calibri"/>
        <family val="2"/>
        <scheme val="minor"/>
      </rPr>
      <t xml:space="preserve"> Draft Ready for Internal Review</t>
    </r>
  </si>
  <si>
    <t>Final Draft Ready for Client Review</t>
  </si>
  <si>
    <t>Document Finalized</t>
  </si>
  <si>
    <t>Respond by entering comments and attaching files</t>
  </si>
  <si>
    <t>Deliverable Type</t>
  </si>
  <si>
    <t>Meeting / Workshop</t>
  </si>
  <si>
    <t>Current Completion Date</t>
  </si>
  <si>
    <t xml:space="preserve">            Consultant will fill in the deliverables table assigning each deliverable to the proper task</t>
  </si>
  <si>
    <t>Note: On the initial round only</t>
  </si>
  <si>
    <t xml:space="preserve">            Project Controls will fill in Deliverable ID's, lock down the list and return updated template.</t>
  </si>
  <si>
    <t xml:space="preserve">           Consultant will request changes to the deliverables list through a separate process.</t>
  </si>
  <si>
    <r>
      <t xml:space="preserve">Enter a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Task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</si>
  <si>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% Work Complete</t>
    </r>
    <r>
      <rPr>
        <i/>
        <sz val="11"/>
        <color theme="1"/>
        <rFont val="Calibri"/>
        <family val="2"/>
        <scheme val="minor"/>
      </rPr>
      <t xml:space="preserve"> figure per Deliverable (see table below sheet for reference on determining ratios)</t>
    </r>
  </si>
  <si>
    <r>
      <t>A concise description of progress (</t>
    </r>
    <r>
      <rPr>
        <b/>
        <i/>
        <sz val="11"/>
        <color theme="1"/>
        <rFont val="Calibri"/>
        <family val="2"/>
        <scheme val="minor"/>
      </rPr>
      <t>Progress made during Work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</si>
  <si>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Cover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</si>
  <si>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INV Consultant</t>
    </r>
  </si>
  <si>
    <r>
      <t xml:space="preserve">Document Type - </t>
    </r>
    <r>
      <rPr>
        <b/>
        <i/>
        <sz val="11"/>
        <color theme="1"/>
        <rFont val="Calibri"/>
        <family val="2"/>
        <scheme val="minor"/>
      </rPr>
      <t>MPR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Monthy Progress</t>
    </r>
  </si>
  <si>
    <t>A-HDR</t>
  </si>
  <si>
    <t>HDR-A01</t>
  </si>
  <si>
    <t>HDR-A02</t>
  </si>
  <si>
    <t>HDR-A03</t>
  </si>
  <si>
    <t>HDR-A04</t>
  </si>
  <si>
    <t>HDR-A05</t>
  </si>
  <si>
    <t>HDR-A06</t>
  </si>
  <si>
    <t>HDR-A07</t>
  </si>
  <si>
    <t>HDR-A08</t>
  </si>
  <si>
    <t>HDR-A09</t>
  </si>
  <si>
    <t>HDR-A10</t>
  </si>
  <si>
    <t>HDR-A11</t>
  </si>
  <si>
    <t>HDR-A12</t>
  </si>
  <si>
    <t>HDR-A13</t>
  </si>
  <si>
    <t>HDR-A14</t>
  </si>
  <si>
    <t>HDR-A15</t>
  </si>
  <si>
    <t>HDR-A16</t>
  </si>
  <si>
    <t>HDR-A17</t>
  </si>
  <si>
    <t>HDR-A18</t>
  </si>
  <si>
    <t>HDR-A19</t>
  </si>
  <si>
    <t>HDR-A98</t>
  </si>
  <si>
    <t>HDR-A99</t>
  </si>
  <si>
    <r>
      <t xml:space="preserve">Fill in the white cells </t>
    </r>
    <r>
      <rPr>
        <b/>
        <i/>
        <sz val="11"/>
        <color theme="1"/>
        <rFont val="Calibri"/>
        <family val="2"/>
        <scheme val="minor"/>
      </rPr>
      <t>$ Billed Amount (Current), % Work Completed to date</t>
    </r>
  </si>
  <si>
    <t>Upload into SharePoint by using button on top right of Invoice cover worksheet (opens Sites Sharepoint - Project Controls -&gt;  A/P invoices)</t>
  </si>
  <si>
    <t>Proposed Completion Date</t>
  </si>
  <si>
    <t>Issues / Challenges</t>
  </si>
  <si>
    <t>Key Work Highlights for Current Work Period</t>
  </si>
  <si>
    <t>Budget</t>
  </si>
  <si>
    <t>Scope</t>
  </si>
  <si>
    <t>Schedule</t>
  </si>
  <si>
    <t>Justification for Extension</t>
  </si>
  <si>
    <t>Check all that apply</t>
  </si>
  <si>
    <t>#</t>
  </si>
  <si>
    <t>Deliverable Name</t>
  </si>
  <si>
    <t>Possible Impacts</t>
  </si>
  <si>
    <r>
      <t xml:space="preserve">Consultants are to prepare a </t>
    </r>
    <r>
      <rPr>
        <b/>
        <i/>
        <sz val="11"/>
        <color theme="1"/>
        <rFont val="Calibri"/>
        <family val="2"/>
        <scheme val="minor"/>
      </rPr>
      <t>Monthly Progress Report Template (MPR)</t>
    </r>
    <r>
      <rPr>
        <i/>
        <sz val="11"/>
        <color theme="1"/>
        <rFont val="Calibri"/>
        <family val="2"/>
        <scheme val="minor"/>
      </rPr>
      <t xml:space="preserve"> for a work period and submit it to Sharepoint by the </t>
    </r>
    <r>
      <rPr>
        <b/>
        <i/>
        <u/>
        <sz val="11"/>
        <color theme="1"/>
        <rFont val="Calibri"/>
        <family val="2"/>
        <scheme val="minor"/>
      </rPr>
      <t>first Monday</t>
    </r>
    <r>
      <rPr>
        <i/>
        <sz val="11"/>
        <color theme="1"/>
        <rFont val="Calibri"/>
        <family val="2"/>
        <scheme val="minor"/>
      </rPr>
      <t xml:space="preserve"> of each month.</t>
    </r>
  </si>
  <si>
    <t>Guide - This page serves as a step-by-step procedure for processing monthly progress reporting submittals</t>
  </si>
  <si>
    <t>Service_Area</t>
  </si>
  <si>
    <t>Task_Number</t>
  </si>
  <si>
    <t>Type</t>
  </si>
  <si>
    <t>Deliverable_ID</t>
  </si>
  <si>
    <t>Name</t>
  </si>
  <si>
    <t>Original_Completion</t>
  </si>
  <si>
    <t>Current_Completion</t>
  </si>
  <si>
    <t>2</t>
  </si>
  <si>
    <t>TMS</t>
  </si>
  <si>
    <t>TMS01</t>
  </si>
  <si>
    <t>Environmental QA/QC process</t>
  </si>
  <si>
    <t>Environmental Tracking Tool</t>
  </si>
  <si>
    <t>SCH</t>
  </si>
  <si>
    <t>Permitting Schedule</t>
  </si>
  <si>
    <t>Procurement Approach TM</t>
  </si>
  <si>
    <t>Review comments on 2019 GIWP</t>
  </si>
  <si>
    <t>Smartsheet for Res Committee and Board Items</t>
  </si>
  <si>
    <t>Governance Meetings calendar</t>
  </si>
  <si>
    <t>Field Trip Safety TM</t>
  </si>
  <si>
    <t>2019 IT Plan</t>
  </si>
  <si>
    <t>GIS ROW Tool - Desktop and Mobile Apps</t>
  </si>
  <si>
    <t>GIS Plan</t>
  </si>
  <si>
    <t>GIS Database</t>
  </si>
  <si>
    <t>Project GIS web-viewer</t>
  </si>
  <si>
    <t>GIS Map Templates</t>
  </si>
  <si>
    <t>PMP</t>
  </si>
  <si>
    <t>Document Management Plan (final)</t>
  </si>
  <si>
    <t>TO2 Deliverables Documents Library</t>
  </si>
  <si>
    <t>B01</t>
  </si>
  <si>
    <t>PRO</t>
  </si>
  <si>
    <t>Data Dictionary</t>
  </si>
  <si>
    <t>TEM</t>
  </si>
  <si>
    <t>Consultant-Level MPR</t>
  </si>
  <si>
    <t>Task Order Template</t>
  </si>
  <si>
    <t>Reporting Database</t>
  </si>
  <si>
    <t>Board-Level MPR</t>
  </si>
  <si>
    <t>Commitments Worksheet</t>
  </si>
  <si>
    <t>Process Diagram for Data Entry</t>
  </si>
  <si>
    <t>Process Map for Reporting Approval Workflow</t>
  </si>
  <si>
    <t>Initial Business Reports Set</t>
  </si>
  <si>
    <t>B02</t>
  </si>
  <si>
    <t>PMIS Selection Factor TM</t>
  </si>
  <si>
    <t>PMIS Package Survey</t>
  </si>
  <si>
    <t>Consultant Agreement Approval Process</t>
  </si>
  <si>
    <t>Consulting Agreement Change Process</t>
  </si>
  <si>
    <t>Task Order Approval Process</t>
  </si>
  <si>
    <t>Task Order Close Process</t>
  </si>
  <si>
    <t>Staff Approval Process</t>
  </si>
  <si>
    <t>New Subconsultant Approval Process</t>
  </si>
  <si>
    <t>Monthly templates for CWC</t>
  </si>
  <si>
    <t>B03</t>
  </si>
  <si>
    <t>Master activity database (2019)</t>
  </si>
  <si>
    <t>B05</t>
  </si>
  <si>
    <t>C01</t>
  </si>
  <si>
    <t>Database Update No. 1 (local)</t>
  </si>
  <si>
    <t>Database Update No. 2 (local)</t>
  </si>
  <si>
    <t>Landowner Engagement Plan</t>
  </si>
  <si>
    <t>NWS</t>
  </si>
  <si>
    <t>Newsletter No. 1</t>
  </si>
  <si>
    <t>Newsletter No. 2</t>
  </si>
  <si>
    <t>C02</t>
  </si>
  <si>
    <t>Database Update No. 1 (state)</t>
  </si>
  <si>
    <t>C1.2</t>
  </si>
  <si>
    <t>Database Update No. 2 (state)</t>
  </si>
  <si>
    <t>Stakeholder Toolkit</t>
  </si>
  <si>
    <t>Outreach Calendar</t>
  </si>
  <si>
    <t>C2.2</t>
  </si>
  <si>
    <t>Updated message platform No. 1</t>
  </si>
  <si>
    <t>Updated message platform No. 2</t>
  </si>
  <si>
    <t>TRA</t>
  </si>
  <si>
    <t>Speaker Training</t>
  </si>
  <si>
    <t>C3.1</t>
  </si>
  <si>
    <t>Branding Templates</t>
  </si>
  <si>
    <t>Email Blast No. 1</t>
  </si>
  <si>
    <t>Email Blast No. 2</t>
  </si>
  <si>
    <t>PowerPoint Template - Programmatic</t>
  </si>
  <si>
    <t>PowerPoint Template - Topic-Specific</t>
  </si>
  <si>
    <t>C4.1</t>
  </si>
  <si>
    <t>Website Transitioned</t>
  </si>
  <si>
    <t>Media List</t>
  </si>
  <si>
    <t>C7.1</t>
  </si>
  <si>
    <t>Phase 2A Summary of Social Media Engagement</t>
  </si>
  <si>
    <t>D01</t>
  </si>
  <si>
    <t>Daily modeling analysis results and TM (permitting)</t>
  </si>
  <si>
    <t>CalSim results for permits</t>
  </si>
  <si>
    <t>Side-channel habitat results for permits</t>
  </si>
  <si>
    <t>D02</t>
  </si>
  <si>
    <t>Analytical Framework and Tools TM (environmental)</t>
  </si>
  <si>
    <t>EIR</t>
  </si>
  <si>
    <t>CalSim results for EIR/S</t>
  </si>
  <si>
    <t>Modeling analysis results and TM (environmental)</t>
  </si>
  <si>
    <t>D03</t>
  </si>
  <si>
    <t>MOD</t>
  </si>
  <si>
    <t>CE-QUAL-W2 modeling files</t>
  </si>
  <si>
    <t>Water Quality Modeling results and TM</t>
  </si>
  <si>
    <t>Ops Work Group Presentation (ops rebalancing)</t>
  </si>
  <si>
    <t>Ops Rebalancing results and TM</t>
  </si>
  <si>
    <t>Ops Work Group Presentation (ops technical support)</t>
  </si>
  <si>
    <t>Ops Technical Support TM</t>
  </si>
  <si>
    <t>E01</t>
  </si>
  <si>
    <t>EIR/EIS Strategy Meeting</t>
  </si>
  <si>
    <t>E02</t>
  </si>
  <si>
    <t>Admin Final EIR/EIS Master Responses</t>
  </si>
  <si>
    <t>Admin Final EIR/EIS Comment Response Table No. 1</t>
  </si>
  <si>
    <t>Admin Final EIR/EIS Comment Response Table No. 2</t>
  </si>
  <si>
    <t>E03</t>
  </si>
  <si>
    <t>REP</t>
  </si>
  <si>
    <t>Admin Final EIR/EIS</t>
  </si>
  <si>
    <t>Comment Response Tracking Tool</t>
  </si>
  <si>
    <t>E04</t>
  </si>
  <si>
    <t>Admin Record for Final EIR/EIS</t>
  </si>
  <si>
    <t>E06</t>
  </si>
  <si>
    <t>Cultural Resources TM</t>
  </si>
  <si>
    <t>Errata sheet for EA/IS</t>
  </si>
  <si>
    <t>F01</t>
  </si>
  <si>
    <t>F02</t>
  </si>
  <si>
    <t>F03</t>
  </si>
  <si>
    <t>PLN</t>
  </si>
  <si>
    <t>Draft Programmatic Agreement</t>
  </si>
  <si>
    <t>F04</t>
  </si>
  <si>
    <t>Permitting Approach TM</t>
  </si>
  <si>
    <t>F05</t>
  </si>
  <si>
    <t>Parcel spreadsheet for survey access</t>
  </si>
  <si>
    <t>F06</t>
  </si>
  <si>
    <t>Mitigation Approach TM</t>
  </si>
  <si>
    <t>G03</t>
  </si>
  <si>
    <t>Line List</t>
  </si>
  <si>
    <t>G04</t>
  </si>
  <si>
    <t>Property Management Plan (1)</t>
  </si>
  <si>
    <t>Acquired Property Disposition Plan (1)</t>
  </si>
  <si>
    <t>I01</t>
  </si>
  <si>
    <t>Documents Reviewed Tabulation</t>
  </si>
  <si>
    <t>Geologic &amp; Geotechnical Data Requirements Tabulation</t>
  </si>
  <si>
    <t>I02</t>
  </si>
  <si>
    <t>Feasibility Study Field Investigation Work Plan</t>
  </si>
  <si>
    <t>Issue</t>
  </si>
  <si>
    <t>Approach to Resolving or Mitigating Issues</t>
  </si>
  <si>
    <t>Your Task #</t>
  </si>
  <si>
    <t>Task ID</t>
  </si>
  <si>
    <t>Vendor_TaskID</t>
  </si>
  <si>
    <t>B1</t>
  </si>
  <si>
    <t>B2</t>
  </si>
  <si>
    <t>B3</t>
  </si>
  <si>
    <t>B5</t>
  </si>
  <si>
    <t>C1.1</t>
  </si>
  <si>
    <t>D1</t>
  </si>
  <si>
    <t>D2</t>
  </si>
  <si>
    <t>D3</t>
  </si>
  <si>
    <t>E1</t>
  </si>
  <si>
    <t>E2</t>
  </si>
  <si>
    <t>E3</t>
  </si>
  <si>
    <t>E4</t>
  </si>
  <si>
    <t>E6</t>
  </si>
  <si>
    <t>F1</t>
  </si>
  <si>
    <t>F2</t>
  </si>
  <si>
    <t>F3</t>
  </si>
  <si>
    <t>F4</t>
  </si>
  <si>
    <t>F5</t>
  </si>
  <si>
    <t>F6</t>
  </si>
  <si>
    <t>G3.1</t>
  </si>
  <si>
    <t>G4.1</t>
  </si>
  <si>
    <t>I1</t>
  </si>
  <si>
    <t>C05</t>
  </si>
  <si>
    <t>C06</t>
  </si>
  <si>
    <t>C07</t>
  </si>
  <si>
    <t>C5.1</t>
  </si>
  <si>
    <t>C09</t>
  </si>
  <si>
    <t>C11</t>
  </si>
  <si>
    <t>D4</t>
  </si>
  <si>
    <t>D98</t>
  </si>
  <si>
    <t>VendorAlpha</t>
  </si>
  <si>
    <t>Project Controls</t>
  </si>
  <si>
    <t>B-BC</t>
  </si>
  <si>
    <t>BC-B01</t>
  </si>
  <si>
    <t>Contract Administration and Compliance</t>
  </si>
  <si>
    <t>BC-B02</t>
  </si>
  <si>
    <t>Work Planning and Scheduling</t>
  </si>
  <si>
    <t>BC-B03</t>
  </si>
  <si>
    <t>B04</t>
  </si>
  <si>
    <t>Project Administrative Support</t>
  </si>
  <si>
    <t>BC-B04</t>
  </si>
  <si>
    <t>PMP Sections</t>
  </si>
  <si>
    <t>BC-B05</t>
  </si>
  <si>
    <t>B98</t>
  </si>
  <si>
    <t>BC-B98</t>
  </si>
  <si>
    <t>B99</t>
  </si>
  <si>
    <t>BC-B99</t>
  </si>
  <si>
    <t>G01</t>
  </si>
  <si>
    <t>G-BRI</t>
  </si>
  <si>
    <t>BRI-G01</t>
  </si>
  <si>
    <t>G02</t>
  </si>
  <si>
    <t>BRI-G02</t>
  </si>
  <si>
    <t>BRI-G03</t>
  </si>
  <si>
    <t>BRI-G04</t>
  </si>
  <si>
    <t>G05</t>
  </si>
  <si>
    <t>BRI-G05</t>
  </si>
  <si>
    <t>G98</t>
  </si>
  <si>
    <t>Project Management / QC</t>
  </si>
  <si>
    <t>BRI-G98.1</t>
  </si>
  <si>
    <t>G99</t>
  </si>
  <si>
    <t>BRI-G99.1</t>
  </si>
  <si>
    <t>CH2-d</t>
  </si>
  <si>
    <t>D99</t>
  </si>
  <si>
    <t>I-FUG</t>
  </si>
  <si>
    <t>FUG-I01</t>
  </si>
  <si>
    <t>FUG-I02</t>
  </si>
  <si>
    <t>I03</t>
  </si>
  <si>
    <t>FUG-I03</t>
  </si>
  <si>
    <t>I04</t>
  </si>
  <si>
    <t>FUG-I04</t>
  </si>
  <si>
    <t>I98</t>
  </si>
  <si>
    <t>FUG-I98</t>
  </si>
  <si>
    <t>I99</t>
  </si>
  <si>
    <t>FUG-I99</t>
  </si>
  <si>
    <t>Env. Planning Int.</t>
  </si>
  <si>
    <t>ICF-e</t>
  </si>
  <si>
    <t>Begin Preparation of Administrative Record for Fin</t>
  </si>
  <si>
    <t>E05</t>
  </si>
  <si>
    <t>E98</t>
  </si>
  <si>
    <t>E99</t>
  </si>
  <si>
    <t>ICF-f</t>
  </si>
  <si>
    <t>Strategize on Mitigation and Adaptive Management P</t>
  </si>
  <si>
    <t>F98</t>
  </si>
  <si>
    <t>F99</t>
  </si>
  <si>
    <t>C-K&amp;A</t>
  </si>
  <si>
    <t>K&amp;A-C01</t>
  </si>
  <si>
    <t>K&amp;A-C02</t>
  </si>
  <si>
    <t>C03</t>
  </si>
  <si>
    <t>K&amp;A-C03</t>
  </si>
  <si>
    <t>C04</t>
  </si>
  <si>
    <t>K&amp;A-C04</t>
  </si>
  <si>
    <t>K&amp;A-C05</t>
  </si>
  <si>
    <t>K&amp;A-C06</t>
  </si>
  <si>
    <t>K&amp;A-C07</t>
  </si>
  <si>
    <t>C08</t>
  </si>
  <si>
    <t>K&amp;A-C08</t>
  </si>
  <si>
    <t>K&amp;A-C09</t>
  </si>
  <si>
    <t>C10</t>
  </si>
  <si>
    <t>K&amp;A-C10</t>
  </si>
  <si>
    <t>K&amp;A-C11</t>
  </si>
  <si>
    <t>C98</t>
  </si>
  <si>
    <t>K&amp;A-C98</t>
  </si>
  <si>
    <t>C99</t>
  </si>
  <si>
    <t>K&amp;A-C99</t>
  </si>
  <si>
    <t>Vendor_Alpha</t>
  </si>
  <si>
    <t>DeliverableCount</t>
  </si>
  <si>
    <r>
      <t xml:space="preserve">A concise </t>
    </r>
    <r>
      <rPr>
        <b/>
        <i/>
        <sz val="11"/>
        <color theme="1"/>
        <rFont val="Calibri"/>
        <family val="2"/>
        <scheme val="minor"/>
      </rPr>
      <t>Justification for an Extension</t>
    </r>
    <r>
      <rPr>
        <i/>
        <sz val="11"/>
        <color theme="1"/>
        <rFont val="Calibri"/>
        <family val="2"/>
        <scheme val="minor"/>
      </rPr>
      <t xml:space="preserve"> if you are proposing a new Completion date </t>
    </r>
  </si>
  <si>
    <t>If there is an issue affecting timely completion of a deliverable, mark it with a "1" in column L and describe matters on General Issues page</t>
  </si>
  <si>
    <r>
      <t>Describe progress for the work period per Task (</t>
    </r>
    <r>
      <rPr>
        <b/>
        <i/>
        <sz val="11"/>
        <color theme="1"/>
        <rFont val="Calibri"/>
        <family val="2"/>
        <scheme val="minor"/>
      </rPr>
      <t>Key Work Highlights for Current Work Period</t>
    </r>
    <r>
      <rPr>
        <i/>
        <sz val="11"/>
        <color theme="1"/>
        <rFont val="Calibri"/>
        <family val="2"/>
        <scheme val="minor"/>
      </rPr>
      <t>)</t>
    </r>
  </si>
  <si>
    <r>
      <t>Describe upcoming key items per task during next work period (</t>
    </r>
    <r>
      <rPr>
        <b/>
        <i/>
        <sz val="11"/>
        <color theme="1"/>
        <rFont val="Calibri"/>
        <family val="2"/>
        <scheme val="minor"/>
      </rPr>
      <t>Key Work to be Performed Next Period</t>
    </r>
    <r>
      <rPr>
        <i/>
        <sz val="11"/>
        <color theme="1"/>
        <rFont val="Calibri"/>
        <family val="2"/>
        <scheme val="minor"/>
      </rPr>
      <t>)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</si>
  <si>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b) Task Work Progress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</si>
  <si>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>c) General Issues</t>
    </r>
    <r>
      <rPr>
        <i/>
        <sz val="11"/>
        <color theme="1"/>
        <rFont val="Calibri"/>
        <family val="2"/>
        <scheme val="minor"/>
      </rPr>
      <t xml:space="preserve"> worksheet and…</t>
    </r>
  </si>
  <si>
    <r>
      <t xml:space="preserve">Select </t>
    </r>
    <r>
      <rPr>
        <b/>
        <i/>
        <sz val="11"/>
        <color theme="1"/>
        <rFont val="Calibri"/>
        <family val="2"/>
        <scheme val="minor"/>
      </rPr>
      <t xml:space="preserve">a) Deliverables Progress </t>
    </r>
    <r>
      <rPr>
        <i/>
        <sz val="11"/>
        <color theme="1"/>
        <rFont val="Calibri"/>
        <family val="2"/>
        <scheme val="minor"/>
      </rPr>
      <t>worksheet and enter…  (Note: if your list is inaccurate, contact Project Controls)</t>
    </r>
  </si>
  <si>
    <t>Update a new template provided to you monthly, previous entries will be carried forward</t>
  </si>
  <si>
    <r>
      <t xml:space="preserve">A </t>
    </r>
    <r>
      <rPr>
        <b/>
        <i/>
        <sz val="11"/>
        <color theme="1"/>
        <rFont val="Calibri"/>
        <family val="2"/>
        <scheme val="minor"/>
      </rPr>
      <t xml:space="preserve">Proposed Completion Date </t>
    </r>
    <r>
      <rPr>
        <i/>
        <u/>
        <sz val="11"/>
        <color theme="1"/>
        <rFont val="Calibri"/>
        <family val="2"/>
        <scheme val="minor"/>
      </rPr>
      <t>only if it differs</t>
    </r>
    <r>
      <rPr>
        <i/>
        <sz val="11"/>
        <color theme="1"/>
        <rFont val="Calibri"/>
        <family val="2"/>
        <scheme val="minor"/>
      </rPr>
      <t xml:space="preserve"> from current completion date (current date will be updated monthly)</t>
    </r>
  </si>
  <si>
    <r>
      <t xml:space="preserve">Enter into </t>
    </r>
    <r>
      <rPr>
        <b/>
        <i/>
        <sz val="11"/>
        <color theme="1"/>
        <rFont val="Calibri"/>
        <family val="2"/>
        <scheme val="minor"/>
      </rPr>
      <t>Issues / Challenges</t>
    </r>
    <r>
      <rPr>
        <i/>
        <sz val="11"/>
        <color theme="1"/>
        <rFont val="Calibri"/>
        <family val="2"/>
        <scheme val="minor"/>
      </rPr>
      <t xml:space="preserve"> per row any issues / challenges / risks / opportunities you foresee affecting ability to deliver your project</t>
    </r>
  </si>
  <si>
    <r>
      <t xml:space="preserve">Enter </t>
    </r>
    <r>
      <rPr>
        <b/>
        <i/>
        <sz val="11"/>
        <color theme="1"/>
        <rFont val="Calibri"/>
        <family val="2"/>
        <scheme val="minor"/>
      </rPr>
      <t>Approach to Resolving Mitigating Issues</t>
    </r>
    <r>
      <rPr>
        <i/>
        <sz val="11"/>
        <color theme="1"/>
        <rFont val="Calibri"/>
        <family val="2"/>
        <scheme val="minor"/>
      </rPr>
      <t xml:space="preserve"> per each row that issues are identified</t>
    </r>
  </si>
  <si>
    <r>
      <t xml:space="preserve">For </t>
    </r>
    <r>
      <rPr>
        <b/>
        <i/>
        <sz val="11"/>
        <color theme="1"/>
        <rFont val="Calibri"/>
        <family val="2"/>
        <scheme val="minor"/>
      </rPr>
      <t>Potential Impacts</t>
    </r>
    <r>
      <rPr>
        <i/>
        <sz val="11"/>
        <color theme="1"/>
        <rFont val="Calibri"/>
        <family val="2"/>
        <scheme val="minor"/>
      </rPr>
      <t xml:space="preserve"> (budget, schedule, etc…), Enter a "1" into cells to serve as indicators</t>
    </r>
  </si>
  <si>
    <t>1</t>
  </si>
  <si>
    <t>IMG</t>
  </si>
  <si>
    <t>IMG01</t>
  </si>
  <si>
    <t>Quick Start Plan</t>
  </si>
  <si>
    <t>IMG02</t>
  </si>
  <si>
    <t>2019 Committee and Work Group Structure</t>
  </si>
  <si>
    <t>IMG03</t>
  </si>
  <si>
    <t>Phase 2A Organization Chart</t>
  </si>
  <si>
    <t>IMG04</t>
  </si>
  <si>
    <t>Document Management Flowchart</t>
  </si>
  <si>
    <t>IMG05</t>
  </si>
  <si>
    <t>IMG06</t>
  </si>
  <si>
    <t>Monthly Reservoir Committee and Board Meeting Cycle</t>
  </si>
  <si>
    <t>IMG07</t>
  </si>
  <si>
    <t>New Staff Guide Outline</t>
  </si>
  <si>
    <t>MEM</t>
  </si>
  <si>
    <t>MEM01</t>
  </si>
  <si>
    <t>File naming convention</t>
  </si>
  <si>
    <t>PMP01</t>
  </si>
  <si>
    <t>Project Management Plan Outline</t>
  </si>
  <si>
    <t>Document Management Plan Draft</t>
  </si>
  <si>
    <t>Internal Communications Plan Outline Draft</t>
  </si>
  <si>
    <t>Engineering Management Section Outline Draft</t>
  </si>
  <si>
    <t>Staff Approval Process Draft</t>
  </si>
  <si>
    <t>IT and GIS Plan Outline Draft</t>
  </si>
  <si>
    <t>Matrix of Authority Draft</t>
  </si>
  <si>
    <t>QMP for Environmental Planning and Permitting Draft</t>
  </si>
  <si>
    <t>PRE</t>
  </si>
  <si>
    <t>PRE01</t>
  </si>
  <si>
    <t>Right-of-Way Process Draft</t>
  </si>
  <si>
    <t>Compensation Protocol Draft</t>
  </si>
  <si>
    <t>TMS02</t>
  </si>
  <si>
    <t>Environmental Team Communication Protocols Draft</t>
  </si>
  <si>
    <t>Delegation and Approval Draft</t>
  </si>
  <si>
    <t>TMS03</t>
  </si>
  <si>
    <t>Notice To Proceed and Authorization Process Draft</t>
  </si>
  <si>
    <t>Project Breakdown Structure Draft</t>
  </si>
  <si>
    <t>TMS04</t>
  </si>
  <si>
    <t>Special Studies Plan</t>
  </si>
  <si>
    <t>Policies and Procedures Workshop Draft</t>
  </si>
  <si>
    <t>TMS05</t>
  </si>
  <si>
    <t>Programmatic Negotiations Policies Draft</t>
  </si>
  <si>
    <t>Initial IT and SharePoint Setup Draft</t>
  </si>
  <si>
    <t>TMS06</t>
  </si>
  <si>
    <t>Natomas Office Support Draft</t>
  </si>
  <si>
    <t>TMS07</t>
  </si>
  <si>
    <t>TMS08</t>
  </si>
  <si>
    <t>TMS09</t>
  </si>
  <si>
    <t>TMS10</t>
  </si>
  <si>
    <t>Staff Support Plan Draft</t>
  </si>
  <si>
    <t>TMS11</t>
  </si>
  <si>
    <t>SCH01</t>
  </si>
  <si>
    <t>TMS12</t>
  </si>
  <si>
    <t>TMS13</t>
  </si>
  <si>
    <t>SCH02</t>
  </si>
  <si>
    <t>TMS14</t>
  </si>
  <si>
    <t>PLN01</t>
  </si>
  <si>
    <t>PLN02</t>
  </si>
  <si>
    <t>PLN03</t>
  </si>
  <si>
    <t>PMIS Evaluation and Workplan Draft</t>
  </si>
  <si>
    <t>Historic Boring Location GIS Layer</t>
  </si>
  <si>
    <t>REP01</t>
  </si>
  <si>
    <t>Firm</t>
  </si>
  <si>
    <t>Period</t>
  </si>
  <si>
    <t>Work Period</t>
  </si>
  <si>
    <t>PMA</t>
  </si>
  <si>
    <t>PMA02</t>
  </si>
  <si>
    <t>PMA03</t>
  </si>
  <si>
    <t>PMA04</t>
  </si>
  <si>
    <t>PMA05</t>
  </si>
  <si>
    <t>PMA12</t>
  </si>
  <si>
    <t>PMA13</t>
  </si>
  <si>
    <t>PMB</t>
  </si>
  <si>
    <t>PMB04</t>
  </si>
  <si>
    <t>PMP00</t>
  </si>
  <si>
    <t>SYS</t>
  </si>
  <si>
    <t>SYS01</t>
  </si>
  <si>
    <t>SYS02</t>
  </si>
  <si>
    <t>SYS03</t>
  </si>
  <si>
    <t>SYS04</t>
  </si>
  <si>
    <t>SYS05</t>
  </si>
  <si>
    <t>SYS06</t>
  </si>
  <si>
    <t>SYS07</t>
  </si>
  <si>
    <t>PRO01</t>
  </si>
  <si>
    <t>PRO02</t>
  </si>
  <si>
    <t>TEM01</t>
  </si>
  <si>
    <t>TEM02</t>
  </si>
  <si>
    <t>PRO03</t>
  </si>
  <si>
    <t>PRO04</t>
  </si>
  <si>
    <t>PRO05</t>
  </si>
  <si>
    <t>PRO06</t>
  </si>
  <si>
    <t>PRO07</t>
  </si>
  <si>
    <t>PRO08</t>
  </si>
  <si>
    <t>TEM03</t>
  </si>
  <si>
    <t>Master program schedule and activity database (2019)</t>
  </si>
  <si>
    <t>Contract Administration Plan - Process Flow Diagram/Short Narrative</t>
  </si>
  <si>
    <t>Change Management Plan</t>
  </si>
  <si>
    <t>PMA06</t>
  </si>
  <si>
    <t>Schedule Management Plan -Process Flow Diagram/Short Narrative</t>
  </si>
  <si>
    <t>PMA07</t>
  </si>
  <si>
    <t>Cost Management Plan - Process Flow Diagram/Short Narrative</t>
  </si>
  <si>
    <t>NWS01</t>
  </si>
  <si>
    <t>NWS02</t>
  </si>
  <si>
    <t>TRA01</t>
  </si>
  <si>
    <t>NWS03</t>
  </si>
  <si>
    <t>NWS04</t>
  </si>
  <si>
    <t>TEM04</t>
  </si>
  <si>
    <t>REP02</t>
  </si>
  <si>
    <t>PER01</t>
  </si>
  <si>
    <t>PER02</t>
  </si>
  <si>
    <t>EIR01</t>
  </si>
  <si>
    <t>MOD01</t>
  </si>
  <si>
    <t>PRE02</t>
  </si>
  <si>
    <t>EIR02</t>
  </si>
  <si>
    <t>EIR03</t>
  </si>
  <si>
    <t>EIR04</t>
  </si>
  <si>
    <t>EIR05</t>
  </si>
  <si>
    <t>EIR06</t>
  </si>
  <si>
    <t>EIR07</t>
  </si>
  <si>
    <t>EIR08</t>
  </si>
  <si>
    <t>Final EA/IS (Geotech)</t>
  </si>
  <si>
    <t>Draft Species Accounts for Project</t>
  </si>
  <si>
    <t>Draft Biological Assessment  for Project</t>
  </si>
  <si>
    <t>REP03</t>
  </si>
  <si>
    <t>Final Biological Assessment for Project</t>
  </si>
  <si>
    <t>LET</t>
  </si>
  <si>
    <t>LET01</t>
  </si>
  <si>
    <t>Geotech Section 106 Initiation Letter (Draft)</t>
  </si>
  <si>
    <t>LET02</t>
  </si>
  <si>
    <t>Geotech Section 106 Initiation Letter (Final)</t>
  </si>
  <si>
    <t>Geotech CWA Section 404 Permit Application</t>
  </si>
  <si>
    <t>Geotech CWA Section 401 Permit Application</t>
  </si>
  <si>
    <t>PER03</t>
  </si>
  <si>
    <t>Geotech Lake or Streambed Alteration Application Packet</t>
  </si>
  <si>
    <t>PER04</t>
  </si>
  <si>
    <t>Geotech Documentation for Section 408 approval</t>
  </si>
  <si>
    <t>PER05</t>
  </si>
  <si>
    <t>Geotech Encroachment permit application (CVFPB)</t>
  </si>
  <si>
    <t>PER06</t>
  </si>
  <si>
    <t>State Lands Permit Geotech</t>
  </si>
  <si>
    <t>REP04</t>
  </si>
  <si>
    <t>Geotech Section 106 Historic Properties Report (Draft)</t>
  </si>
  <si>
    <t>REP05</t>
  </si>
  <si>
    <t>Geotech Section 106 Historic Properties Report (Final)</t>
  </si>
  <si>
    <t>REP06</t>
  </si>
  <si>
    <t>Geotech Joint Biological Assessment for NMFS and USFWS</t>
  </si>
  <si>
    <t>Public Involvement &amp; Tribal Consultation Plan (Preliminary Draft)</t>
  </si>
  <si>
    <t>Public Involvement &amp; Tribal Consultation Plan (Draft)</t>
  </si>
  <si>
    <t>Public Involvement &amp; Tribal Consultation Plan (Final)</t>
  </si>
  <si>
    <t>REP07</t>
  </si>
  <si>
    <t>Draft Archeological Resources Inventory Report</t>
  </si>
  <si>
    <t>REP08</t>
  </si>
  <si>
    <t>Draft Built Environmental Inventory/Evaluation Report</t>
  </si>
  <si>
    <t>REP09</t>
  </si>
  <si>
    <t>Concept Memo for PA Approach</t>
  </si>
  <si>
    <t>PER07</t>
  </si>
  <si>
    <t>208/ITP (Draft)</t>
  </si>
  <si>
    <t>Corps Permit Approach Memo</t>
  </si>
  <si>
    <t>REP10</t>
  </si>
  <si>
    <t>Field Survey Plans Bio</t>
  </si>
  <si>
    <t>D-CH2-d</t>
  </si>
  <si>
    <t>CH2-d-D01</t>
  </si>
  <si>
    <t>CH2-d-D02</t>
  </si>
  <si>
    <t>CH2-d-D03</t>
  </si>
  <si>
    <t>CH2-d-D98</t>
  </si>
  <si>
    <t>CH2-d-D99</t>
  </si>
  <si>
    <t>Data Review and Develop 2019 Feasibility Study Work Plan</t>
  </si>
  <si>
    <t>- Obsolete -</t>
  </si>
  <si>
    <t>E-ICF-e</t>
  </si>
  <si>
    <t>ICF-e-E01</t>
  </si>
  <si>
    <t>ICF-e-E02</t>
  </si>
  <si>
    <t>ICF-e-E03</t>
  </si>
  <si>
    <t>ICF-e-E04</t>
  </si>
  <si>
    <t>ICF-e-E05</t>
  </si>
  <si>
    <t>ICF-e-E06</t>
  </si>
  <si>
    <t>ICF-e-E98</t>
  </si>
  <si>
    <t>ICF-e-E99</t>
  </si>
  <si>
    <t>F-ICF-f</t>
  </si>
  <si>
    <t>ICF-f-F01</t>
  </si>
  <si>
    <t>ICF-f-F02</t>
  </si>
  <si>
    <t>ICF-f-F03</t>
  </si>
  <si>
    <t>Begin Preparation of Permits and Agreements</t>
  </si>
  <si>
    <t>ICF-f-F04</t>
  </si>
  <si>
    <t>ICF-f-F05</t>
  </si>
  <si>
    <t>ICF-f-F06</t>
  </si>
  <si>
    <t>ICF-f-F98</t>
  </si>
  <si>
    <t>ICF-f-F99</t>
  </si>
  <si>
    <t>Comments</t>
  </si>
  <si>
    <t>Completed</t>
  </si>
  <si>
    <r>
      <t xml:space="preserve">For </t>
    </r>
    <r>
      <rPr>
        <b/>
        <i/>
        <sz val="11"/>
        <color theme="1"/>
        <rFont val="Calibri"/>
        <family val="2"/>
        <scheme val="minor"/>
      </rPr>
      <t>Completed</t>
    </r>
    <r>
      <rPr>
        <i/>
        <sz val="11"/>
        <color theme="1"/>
        <rFont val="Calibri"/>
        <family val="2"/>
        <scheme val="minor"/>
      </rPr>
      <t xml:space="preserve"> column, Enter a "1" into cells to serve as indicator the issue has been resolved or is no longer in play</t>
    </r>
  </si>
  <si>
    <t>Uncertainty regarding liklihood of Geotech Activities to occur in 2019.</t>
  </si>
  <si>
    <t>Stay informed of latest information - maintain coordination</t>
  </si>
  <si>
    <t>Schedule regarding potential Geotech Activities that may occur in 2019</t>
  </si>
  <si>
    <t>As of 10/7/2019, this Item is resolved</t>
  </si>
  <si>
    <t>Uncertainty regarding need for CPT at "Pipeline MID" Location - this will depend upon results of CPT-18</t>
  </si>
  <si>
    <t>Need for Geotechnical, Biological, Cultural, Environmental, Avian, Botanical, and other studies in 2020</t>
  </si>
  <si>
    <t>This is an ongoing Task - Data for this Task is located in the R/W GIS Tool; maintenance of Data, and inclusion of new information is ongoing</t>
  </si>
  <si>
    <t>This Task is As-Needed - No Current Need; No Current Billing</t>
  </si>
  <si>
    <t>Limited Scope Task - No Current Activities; No Current Billing</t>
  </si>
  <si>
    <t>Process and Procedure Development, As Needed</t>
  </si>
  <si>
    <t>Integration / Coordination Meetings</t>
  </si>
  <si>
    <t>Necessary Rights and Engagement for Geotech 2019</t>
  </si>
  <si>
    <t>Coordination with Service Area Providers, USBR, MID, GCID, TCCA, Tribal Representatives regarding real estate matters</t>
  </si>
  <si>
    <t>Continued Coordination with Service Area Providers and Stakeholders</t>
  </si>
  <si>
    <t>Programmatic Real Estate Support</t>
  </si>
  <si>
    <t>Continued Support of Geotech 2019</t>
  </si>
  <si>
    <t>As-Needed Task - No Current Need; No Current Billing</t>
  </si>
  <si>
    <t>As Needed</t>
  </si>
  <si>
    <t>Coordination with External Communications Team</t>
  </si>
  <si>
    <t>Landowner / Stakeholder Outreach and Engagement</t>
  </si>
  <si>
    <t>Support of Geotech 2019</t>
  </si>
  <si>
    <t>Attendance at Meetings</t>
  </si>
  <si>
    <t>Tracking, Reporting</t>
  </si>
  <si>
    <t>Coordination Efforts - Other Service Area Providers, Subs, Personnel, etc</t>
  </si>
  <si>
    <t>na</t>
  </si>
  <si>
    <t>Approved Expenses, as-needed to execute directed Tasks</t>
  </si>
  <si>
    <t xml:space="preserve">Uncertain 2020 Real Estate Need and Public Engagement Need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</si>
</sst>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(* #,##0_);_(* \(#,##0\);_(* &quot;-&quot;??_);_(@_)"/>
    <numFmt numFmtId="165" formatCode="m/yyyy"/>
    <numFmt numFmtId="166" formatCode="mmm\ dd\,\ yyyy"/>
    <numFmt numFmtId="167" formatCode="m/d/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gradientFill degree="90">
        <stop position="0">
          <color theme="0"/>
        </stop>
        <stop position="0.5">
          <color theme="1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rgb="FF064B6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/>
      <right style="thin">
        <color rgb="FFB2B2B2"/>
      </right>
      <top/>
      <bottom/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6" tint="0.39997558519241921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0" borderId="16" applyNumberFormat="0" applyAlignment="0" applyProtection="0"/>
    <xf numFmtId="0" fontId="1" fillId="11" borderId="17" applyNumberFormat="0" applyFont="0" applyAlignment="0" applyProtection="0"/>
  </cellStyleXfs>
  <cellXfs count="145">
    <xf numFmtId="0" fontId="0" fillId="0" borderId="0" xfId="0"/>
    <xf numFmtId="164" fontId="0" fillId="0" borderId="0" xfId="1" applyNumberFormat="1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quotePrefix="1"/>
    <xf numFmtId="0" fontId="2" fillId="3" borderId="0" xfId="0" applyFont="1" applyFill="1" applyAlignment="1">
      <alignment horizontal="centerContinuous"/>
    </xf>
    <xf numFmtId="0" fontId="2" fillId="5" borderId="10" xfId="0" applyFont="1" applyFill="1" applyBorder="1" applyAlignment="1">
      <alignment horizontal="center" vertical="center"/>
    </xf>
    <xf numFmtId="0" fontId="0" fillId="6" borderId="12" xfId="0" applyFont="1" applyFill="1" applyBorder="1" applyAlignment="1" applyProtection="1">
      <alignment horizontal="center"/>
      <protection locked="0"/>
    </xf>
    <xf numFmtId="165" fontId="0" fillId="6" borderId="14" xfId="0" applyNumberFormat="1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 vertical="center"/>
    </xf>
    <xf numFmtId="0" fontId="2" fillId="8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/>
    </xf>
    <xf numFmtId="0" fontId="13" fillId="0" borderId="0" xfId="0" applyFont="1"/>
    <xf numFmtId="0" fontId="14" fillId="10" borderId="16" xfId="4" applyFont="1" applyAlignment="1">
      <alignment horizontal="center"/>
    </xf>
    <xf numFmtId="0" fontId="14" fillId="10" borderId="20" xfId="4" applyFont="1" applyBorder="1" applyAlignment="1">
      <alignment horizontal="center"/>
    </xf>
    <xf numFmtId="0" fontId="8" fillId="11" borderId="24" xfId="5" applyFont="1" applyBorder="1" applyAlignment="1">
      <alignment horizontal="center" vertical="top" wrapText="1"/>
    </xf>
    <xf numFmtId="0" fontId="8" fillId="11" borderId="25" xfId="5" applyFont="1" applyBorder="1"/>
    <xf numFmtId="0" fontId="0" fillId="11" borderId="17" xfId="5" applyFont="1"/>
    <xf numFmtId="0" fontId="8" fillId="11" borderId="27" xfId="5" applyFont="1" applyBorder="1" applyAlignment="1">
      <alignment horizontal="center" vertical="top" wrapText="1"/>
    </xf>
    <xf numFmtId="0" fontId="8" fillId="11" borderId="17" xfId="5" applyFont="1"/>
    <xf numFmtId="0" fontId="8" fillId="11" borderId="28" xfId="5" applyFont="1" applyBorder="1"/>
    <xf numFmtId="0" fontId="8" fillId="11" borderId="23" xfId="5" applyFont="1" applyBorder="1"/>
    <xf numFmtId="0" fontId="0" fillId="11" borderId="0" xfId="5" applyFont="1" applyBorder="1"/>
    <xf numFmtId="0" fontId="8" fillId="11" borderId="29" xfId="5" applyFont="1" applyBorder="1"/>
    <xf numFmtId="0" fontId="0" fillId="11" borderId="30" xfId="5" applyFont="1" applyBorder="1"/>
    <xf numFmtId="0" fontId="8" fillId="11" borderId="31" xfId="5" applyFont="1" applyBorder="1"/>
    <xf numFmtId="0" fontId="8" fillId="11" borderId="33" xfId="5" applyFont="1" applyBorder="1" applyAlignment="1">
      <alignment horizontal="center" vertical="top" wrapText="1"/>
    </xf>
    <xf numFmtId="0" fontId="8" fillId="0" borderId="0" xfId="0" applyFont="1"/>
    <xf numFmtId="0" fontId="8" fillId="11" borderId="34" xfId="5" applyFont="1" applyBorder="1"/>
    <xf numFmtId="0" fontId="8" fillId="11" borderId="0" xfId="5" applyFont="1" applyBorder="1"/>
    <xf numFmtId="0" fontId="11" fillId="0" borderId="0" xfId="3" applyAlignment="1">
      <alignment horizontal="center"/>
    </xf>
    <xf numFmtId="0" fontId="2" fillId="8" borderId="9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5" fillId="9" borderId="3" xfId="0" applyFont="1" applyFill="1" applyBorder="1" applyAlignment="1">
      <alignment horizontal="center" vertical="center" wrapText="1"/>
    </xf>
    <xf numFmtId="9" fontId="7" fillId="0" borderId="5" xfId="2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9" fontId="7" fillId="2" borderId="35" xfId="2" applyFont="1" applyFill="1" applyBorder="1" applyAlignment="1" applyProtection="1">
      <alignment horizontal="center" vertical="center" wrapText="1"/>
    </xf>
    <xf numFmtId="9" fontId="7" fillId="2" borderId="3" xfId="2" applyFont="1" applyFill="1" applyBorder="1" applyAlignment="1" applyProtection="1">
      <alignment horizontal="center" vertical="center" wrapText="1"/>
    </xf>
    <xf numFmtId="0" fontId="8" fillId="11" borderId="30" xfId="5" applyFont="1" applyBorder="1"/>
    <xf numFmtId="0" fontId="10" fillId="5" borderId="3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9" fontId="0" fillId="0" borderId="0" xfId="2" applyFont="1" applyAlignment="1">
      <alignment vertical="top"/>
    </xf>
    <xf numFmtId="0" fontId="16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0" borderId="0" xfId="3"/>
    <xf numFmtId="0" fontId="9" fillId="8" borderId="9" xfId="0" applyFont="1" applyFill="1" applyBorder="1" applyAlignment="1">
      <alignment horizontal="centerContinuous" vertical="center"/>
    </xf>
    <xf numFmtId="0" fontId="9" fillId="8" borderId="10" xfId="0" applyFont="1" applyFill="1" applyBorder="1" applyAlignment="1">
      <alignment horizontal="centerContinuous" vertical="center"/>
    </xf>
    <xf numFmtId="0" fontId="0" fillId="0" borderId="0" xfId="0" applyNumberForma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/>
    </xf>
    <xf numFmtId="0" fontId="18" fillId="11" borderId="29" xfId="5" applyFont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15" fillId="9" borderId="1" xfId="0" applyFont="1" applyFill="1" applyBorder="1" applyAlignment="1">
      <alignment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9" fillId="8" borderId="10" xfId="0" applyFont="1" applyFill="1" applyBorder="1" applyAlignment="1">
      <alignment vertical="center"/>
    </xf>
    <xf numFmtId="0" fontId="9" fillId="8" borderId="0" xfId="0" applyFont="1" applyFill="1" applyBorder="1" applyAlignment="1">
      <alignment horizontal="centerContinuous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NumberFormat="1"/>
    <xf numFmtId="22" fontId="0" fillId="0" borderId="0" xfId="0" applyNumberFormat="1"/>
    <xf numFmtId="9" fontId="1" fillId="0" borderId="1" xfId="2" applyFont="1" applyBorder="1" applyAlignment="1" applyProtection="1">
      <alignment horizontal="center" vertical="center" wrapText="1"/>
      <protection locked="0"/>
    </xf>
    <xf numFmtId="14" fontId="20" fillId="0" borderId="1" xfId="0" applyNumberFormat="1" applyFont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0" fillId="12" borderId="4" xfId="0" applyFont="1" applyFill="1" applyBorder="1" applyAlignment="1" applyProtection="1">
      <alignment horizontal="center" vertical="center" wrapText="1"/>
    </xf>
    <xf numFmtId="0" fontId="0" fillId="12" borderId="4" xfId="0" applyFont="1" applyFill="1" applyBorder="1" applyAlignment="1" applyProtection="1">
      <alignment vertical="center" wrapText="1"/>
    </xf>
    <xf numFmtId="14" fontId="0" fillId="12" borderId="4" xfId="0" applyNumberFormat="1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" xfId="0" applyFont="1" applyFill="1" applyBorder="1" applyAlignment="1" applyProtection="1">
      <alignment vertical="center" wrapText="1"/>
    </xf>
    <xf numFmtId="167" fontId="20" fillId="0" borderId="1" xfId="0" applyNumberFormat="1" applyFont="1" applyBorder="1" applyAlignment="1" applyProtection="1">
      <alignment horizontal="center" vertical="center" wrapText="1"/>
      <protection locked="0"/>
    </xf>
    <xf numFmtId="0" fontId="21" fillId="7" borderId="1" xfId="5" applyFont="1" applyFill="1" applyBorder="1" applyAlignment="1" applyProtection="1">
      <alignment horizontal="center" vertical="center"/>
      <protection locked="0"/>
    </xf>
    <xf numFmtId="0" fontId="4" fillId="12" borderId="3" xfId="0" applyFont="1" applyFill="1" applyBorder="1" applyAlignment="1">
      <alignment horizontal="center" vertical="center" wrapText="1"/>
    </xf>
    <xf numFmtId="0" fontId="0" fillId="12" borderId="3" xfId="0" applyNumberFormat="1" applyFont="1" applyFill="1" applyBorder="1" applyAlignment="1" applyProtection="1">
      <alignment horizontal="center" vertical="center" wrapText="1"/>
    </xf>
    <xf numFmtId="0" fontId="0" fillId="12" borderId="3" xfId="0" applyNumberFormat="1" applyFont="1" applyFill="1" applyBorder="1" applyAlignment="1" applyProtection="1">
      <alignment vertical="center" wrapText="1"/>
    </xf>
    <xf numFmtId="14" fontId="0" fillId="12" borderId="3" xfId="0" applyNumberFormat="1" applyFont="1" applyFill="1" applyBorder="1" applyAlignment="1" applyProtection="1">
      <alignment horizontal="center" vertical="center" wrapText="1"/>
    </xf>
    <xf numFmtId="9" fontId="0" fillId="7" borderId="1" xfId="2" applyFont="1" applyFill="1" applyBorder="1" applyAlignment="1" applyProtection="1">
      <alignment horizontal="center" vertical="center" wrapText="1"/>
      <protection locked="0"/>
    </xf>
    <xf numFmtId="0" fontId="0" fillId="12" borderId="1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horizontal="center" vertical="center" wrapText="1"/>
    </xf>
    <xf numFmtId="0" fontId="0" fillId="12" borderId="35" xfId="0" applyNumberFormat="1" applyFont="1" applyFill="1" applyBorder="1" applyAlignment="1" applyProtection="1">
      <alignment vertical="center" wrapText="1"/>
    </xf>
    <xf numFmtId="14" fontId="0" fillId="12" borderId="35" xfId="0" applyNumberFormat="1" applyFont="1" applyFill="1" applyBorder="1" applyAlignment="1" applyProtection="1">
      <alignment horizontal="center" vertical="center" wrapText="1"/>
    </xf>
    <xf numFmtId="9" fontId="0" fillId="7" borderId="5" xfId="2" applyFont="1" applyFill="1" applyBorder="1" applyAlignment="1" applyProtection="1">
      <alignment horizontal="center" vertical="center" wrapText="1"/>
      <protection locked="0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0" fontId="21" fillId="7" borderId="5" xfId="5" applyFont="1" applyFill="1" applyBorder="1" applyAlignment="1" applyProtection="1">
      <alignment horizontal="center" vertical="center"/>
      <protection locked="0"/>
    </xf>
    <xf numFmtId="9" fontId="16" fillId="2" borderId="2" xfId="2" applyFont="1" applyFill="1" applyBorder="1" applyAlignment="1">
      <alignment horizontal="center" vertical="center" textRotation="90" wrapText="1"/>
    </xf>
    <xf numFmtId="9" fontId="0" fillId="0" borderId="0" xfId="2" applyFont="1"/>
    <xf numFmtId="14" fontId="16" fillId="2" borderId="2" xfId="2" applyNumberFormat="1" applyFont="1" applyFill="1" applyBorder="1" applyAlignment="1">
      <alignment horizontal="center" vertical="center" textRotation="90" wrapText="1"/>
    </xf>
    <xf numFmtId="14" fontId="0" fillId="0" borderId="0" xfId="2" applyNumberFormat="1" applyFont="1" applyAlignment="1">
      <alignment vertical="top"/>
    </xf>
    <xf numFmtId="14" fontId="0" fillId="0" borderId="0" xfId="2" applyNumberFormat="1" applyFont="1"/>
    <xf numFmtId="9" fontId="0" fillId="0" borderId="0" xfId="2" applyFont="1" applyAlignment="1">
      <alignment horizontal="center" vertical="top"/>
    </xf>
    <xf numFmtId="14" fontId="16" fillId="2" borderId="2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14" fontId="0" fillId="0" borderId="0" xfId="0" applyNumberFormat="1"/>
    <xf numFmtId="0" fontId="16" fillId="2" borderId="2" xfId="0" applyFont="1" applyFill="1" applyBorder="1" applyAlignment="1">
      <alignment horizontal="center" vertical="center" wrapText="1"/>
    </xf>
    <xf numFmtId="0" fontId="7" fillId="7" borderId="17" xfId="5" applyFont="1" applyFill="1" applyBorder="1" applyAlignment="1" applyProtection="1">
      <alignment vertical="center" wrapText="1"/>
      <protection locked="0"/>
    </xf>
    <xf numFmtId="0" fontId="0" fillId="7" borderId="17" xfId="5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7" borderId="42" xfId="5" applyFont="1" applyFill="1" applyBorder="1" applyAlignment="1" applyProtection="1">
      <alignment vertical="center" wrapText="1"/>
      <protection locked="0"/>
    </xf>
    <xf numFmtId="0" fontId="0" fillId="7" borderId="42" xfId="5" applyFont="1" applyFill="1" applyBorder="1" applyAlignment="1" applyProtection="1">
      <alignment horizontal="center" vertical="center"/>
      <protection locked="0"/>
    </xf>
    <xf numFmtId="0" fontId="14" fillId="10" borderId="21" xfId="4" applyFont="1" applyBorder="1" applyAlignment="1">
      <alignment horizontal="center"/>
    </xf>
    <xf numFmtId="0" fontId="14" fillId="10" borderId="22" xfId="4" applyFont="1" applyBorder="1" applyAlignment="1">
      <alignment horizontal="center"/>
    </xf>
    <xf numFmtId="0" fontId="13" fillId="11" borderId="23" xfId="5" applyFont="1" applyBorder="1" applyAlignment="1">
      <alignment horizontal="center" vertical="top"/>
    </xf>
    <xf numFmtId="0" fontId="13" fillId="11" borderId="26" xfId="5" applyFont="1" applyBorder="1" applyAlignment="1">
      <alignment horizontal="center" vertical="top"/>
    </xf>
    <xf numFmtId="0" fontId="13" fillId="11" borderId="32" xfId="5" applyFont="1" applyBorder="1" applyAlignment="1">
      <alignment horizontal="center" vertical="top"/>
    </xf>
    <xf numFmtId="0" fontId="8" fillId="11" borderId="23" xfId="5" applyFont="1" applyBorder="1" applyAlignment="1">
      <alignment horizontal="center" vertical="top" wrapText="1"/>
    </xf>
    <xf numFmtId="0" fontId="8" fillId="11" borderId="26" xfId="5" applyFont="1" applyBorder="1" applyAlignment="1">
      <alignment horizontal="center" vertical="top" wrapText="1"/>
    </xf>
    <xf numFmtId="0" fontId="8" fillId="11" borderId="32" xfId="5" applyFont="1" applyBorder="1" applyAlignment="1">
      <alignment horizontal="center" vertical="top" wrapText="1"/>
    </xf>
    <xf numFmtId="0" fontId="8" fillId="11" borderId="37" xfId="5" applyFont="1" applyBorder="1" applyAlignment="1">
      <alignment horizontal="left" vertical="top" wrapText="1"/>
    </xf>
    <xf numFmtId="0" fontId="8" fillId="11" borderId="25" xfId="5" applyFont="1" applyBorder="1" applyAlignment="1">
      <alignment horizontal="left" vertical="top" wrapText="1"/>
    </xf>
    <xf numFmtId="0" fontId="13" fillId="11" borderId="23" xfId="5" applyFont="1" applyBorder="1" applyAlignment="1">
      <alignment horizontal="center" vertical="top" wrapText="1"/>
    </xf>
    <xf numFmtId="0" fontId="13" fillId="11" borderId="26" xfId="5" applyFont="1" applyBorder="1" applyAlignment="1">
      <alignment horizontal="center" vertical="top" wrapText="1"/>
    </xf>
    <xf numFmtId="0" fontId="13" fillId="11" borderId="32" xfId="5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9" fontId="7" fillId="0" borderId="38" xfId="2" applyFont="1" applyBorder="1" applyAlignment="1">
      <alignment horizontal="center" vertical="center" wrapText="1"/>
    </xf>
    <xf numFmtId="9" fontId="7" fillId="0" borderId="6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9" fontId="7" fillId="0" borderId="2" xfId="2" applyFont="1" applyBorder="1" applyAlignment="1">
      <alignment horizontal="center" vertical="center" wrapText="1"/>
    </xf>
    <xf numFmtId="9" fontId="7" fillId="0" borderId="40" xfId="2" applyFont="1" applyBorder="1" applyAlignment="1">
      <alignment horizontal="center" vertical="center" wrapText="1"/>
    </xf>
    <xf numFmtId="9" fontId="7" fillId="0" borderId="4" xfId="2" applyFont="1" applyBorder="1" applyAlignment="1">
      <alignment horizontal="center" vertical="center" wrapText="1"/>
    </xf>
    <xf numFmtId="166" fontId="2" fillId="4" borderId="0" xfId="0" applyNumberFormat="1" applyFont="1" applyFill="1" applyBorder="1" applyAlignment="1">
      <alignment horizontal="left" vertical="center" wrapText="1"/>
    </xf>
    <xf numFmtId="0" fontId="10" fillId="8" borderId="0" xfId="0" applyFont="1" applyFill="1" applyAlignment="1">
      <alignment horizontal="center" wrapText="1"/>
    </xf>
    <xf numFmtId="0" fontId="10" fillId="8" borderId="41" xfId="0" applyFont="1" applyFill="1" applyBorder="1" applyAlignment="1">
      <alignment horizontal="center" wrapText="1"/>
    </xf>
  </cellXfs>
  <cellStyles count="6">
    <cellStyle name="Comma" xfId="1" builtinId="3"/>
    <cellStyle name="Hyperlink" xfId="3" builtinId="8"/>
    <cellStyle name="Input" xfId="4" builtinId="20"/>
    <cellStyle name="Normal" xfId="0" builtinId="0"/>
    <cellStyle name="Note" xfId="5" builtinId="10"/>
    <cellStyle name="Percent" xfId="2" builtinId="5"/>
  </cellStyles>
  <dxfs count="5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27" formatCode="m/d/yyyy\ h:mm"/>
    </dxf>
    <dxf>
      <numFmt numFmtId="27" formatCode="m/d/yyyy\ h:mm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color auto="1"/>
      </font>
      <fill>
        <gradientFill degree="90">
          <stop position="0">
            <color theme="0"/>
          </stop>
          <stop position="0.5">
            <color theme="0" tint="-0.1490218817712943"/>
          </stop>
          <stop position="1">
            <color theme="0"/>
          </stop>
        </gradientFill>
      </fill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 style="thin">
          <color rgb="FFB2B2B2"/>
        </top>
        <bottom style="thin">
          <color rgb="FFB2B2B2"/>
        </bottom>
        <vertical style="thin">
          <color rgb="FFB2B2B2"/>
        </vertical>
        <horizontal style="thin">
          <color rgb="FFB2B2B2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B2B2B2"/>
        </right>
        <top style="medium">
          <color indexed="64"/>
        </top>
        <bottom style="medium">
          <color indexed="64"/>
        </bottom>
      </border>
      <protection locked="1" hidden="0"/>
    </dxf>
    <dxf>
      <border outline="0"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center" textRotation="90" wrapText="1" indent="0" justifyLastLine="0" shrinkToFit="0" readingOrder="0"/>
    </dxf>
    <dxf>
      <font>
        <strike/>
      </font>
    </dxf>
    <dxf>
      <font>
        <color theme="2"/>
      </font>
      <border>
        <top/>
        <bottom/>
      </border>
    </dxf>
    <dxf>
      <border>
        <top style="thin">
          <color auto="1"/>
        </top>
        <bottom/>
        <vertical/>
        <horizontal/>
      </border>
    </dxf>
    <dxf>
      <font>
        <color theme="2"/>
      </font>
      <border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m/d/yy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064B6C"/>
      <color rgb="FFF8F8F8"/>
      <color rgb="FF0E68A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reservoirproject.sharepoint.com/projectcontrols/Lists/Invoice%20AP/AP%20Invoices%20%20default1.aspx?viewid=6be15307-8751-4897-aedc-702ea55803f4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345454</xdr:colOff>
      <xdr:row>1</xdr:row>
      <xdr:rowOff>0</xdr:rowOff>
    </xdr:from>
    <xdr:to>
      <xdr:col>8</xdr:col>
      <xdr:colOff>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232154" y="28575"/>
          <a:ext cx="4255121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1819274</xdr:colOff>
      <xdr:row>1</xdr:row>
      <xdr:rowOff>0</xdr:rowOff>
    </xdr:from>
    <xdr:to>
      <xdr:col>9</xdr:col>
      <xdr:colOff>0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19474" y="28575"/>
          <a:ext cx="35337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876300</xdr:colOff>
      <xdr:row>0</xdr:row>
      <xdr:rowOff>13607</xdr:rowOff>
    </xdr:from>
    <xdr:to>
      <xdr:col>11</xdr:col>
      <xdr:colOff>0</xdr:colOff>
      <xdr:row>2</xdr:row>
      <xdr:rowOff>33618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523565" y="13607"/>
          <a:ext cx="9780494" cy="703570"/>
          <a:chOff x="1988535" y="26314"/>
          <a:chExt cx="5975747" cy="42754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9393" name="Object 1" hidden="1">
                <a:extLst>
                  <a:ext uri="{63B3BB69-23CF-44E3-9099-C40C66FF867C}">
                    <a14:compatExt spid="_x0000_s59393"/>
                  </a:ext>
                  <a:ext uri="{FF2B5EF4-FFF2-40B4-BE49-F238E27FC236}">
                    <a16:creationId xmlns:a16="http://schemas.microsoft.com/office/drawing/2014/main" id="{00000000-0008-0000-0100-000001E80000}"/>
                  </a:ext>
                </a:extLst>
              </xdr:cNvPr>
              <xdr:cNvSpPr/>
            </xdr:nvSpPr>
            <xdr:spPr bwMode="auto">
              <a:xfrm>
                <a:off x="1988535" y="26314"/>
                <a:ext cx="5975747" cy="4275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3325627" y="65948"/>
            <a:ext cx="3554060" cy="3726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Monthly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Deliverables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1</xdr:row>
          <xdr:rowOff>0</xdr:rowOff>
        </xdr:from>
        <xdr:to>
          <xdr:col>6</xdr:col>
          <xdr:colOff>419100</xdr:colOff>
          <xdr:row>2</xdr:row>
          <xdr:rowOff>9525</xdr:rowOff>
        </xdr:to>
        <xdr:sp macro="" textlink="">
          <xdr:nvSpPr>
            <xdr:cNvPr id="59394" name="Object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1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0</xdr:colOff>
      <xdr:row>0</xdr:row>
      <xdr:rowOff>0</xdr:rowOff>
    </xdr:from>
    <xdr:to>
      <xdr:col>11</xdr:col>
      <xdr:colOff>0</xdr:colOff>
      <xdr:row>2</xdr:row>
      <xdr:rowOff>9525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448800" y="0"/>
          <a:ext cx="3876675" cy="68580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is restricted</a:t>
          </a:r>
          <a:r>
            <a:rPr lang="en-US" sz="1100" baseline="0"/>
            <a:t> to</a:t>
          </a:r>
          <a:r>
            <a:rPr lang="en-US" sz="1100"/>
            <a:t> white shaded cells.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Sites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>
            <a:effectLst/>
          </a:endParaRPr>
        </a:p>
      </xdr:txBody>
    </xdr:sp>
    <xdr:clientData/>
  </xdr:twoCellAnchor>
  <xdr:twoCellAnchor>
    <xdr:from>
      <xdr:col>13</xdr:col>
      <xdr:colOff>171450</xdr:colOff>
      <xdr:row>2</xdr:row>
      <xdr:rowOff>104775</xdr:rowOff>
    </xdr:from>
    <xdr:to>
      <xdr:col>15</xdr:col>
      <xdr:colOff>411257</xdr:colOff>
      <xdr:row>3</xdr:row>
      <xdr:rowOff>87405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5440025" y="781050"/>
          <a:ext cx="3611657" cy="173130"/>
        </a:xfrm>
        <a:prstGeom prst="rect">
          <a:avLst/>
        </a:prstGeom>
        <a:gradFill flip="none" rotWithShape="1">
          <a:gsLst>
            <a:gs pos="0">
              <a:srgbClr val="E7E6E6">
                <a:lumMod val="50000"/>
              </a:srgbClr>
            </a:gs>
            <a:gs pos="33000">
              <a:sysClr val="windowText" lastClr="000000"/>
            </a:gs>
            <a:gs pos="69000">
              <a:sysClr val="windowText" lastClr="000000"/>
            </a:gs>
            <a:gs pos="97000">
              <a:srgbClr val="A5A5A5">
                <a:lumMod val="70000"/>
              </a:srgb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ysClr val="window" lastClr="FFFFFF">
              <a:shade val="50000"/>
            </a:sys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Link to Sites Sharepoint Project Controls  - (A/P) Invoices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15</xdr:col>
      <xdr:colOff>573800</xdr:colOff>
      <xdr:row>1</xdr:row>
      <xdr:rowOff>17433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15225" y="38100"/>
          <a:ext cx="13908800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1819274</xdr:colOff>
      <xdr:row>1</xdr:row>
      <xdr:rowOff>0</xdr:rowOff>
    </xdr:from>
    <xdr:to>
      <xdr:col>6</xdr:col>
      <xdr:colOff>257175</xdr:colOff>
      <xdr:row>1</xdr:row>
      <xdr:rowOff>74583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171699" y="38100"/>
          <a:ext cx="904876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56030</xdr:colOff>
      <xdr:row>0</xdr:row>
      <xdr:rowOff>11206</xdr:rowOff>
    </xdr:from>
    <xdr:to>
      <xdr:col>10</xdr:col>
      <xdr:colOff>0</xdr:colOff>
      <xdr:row>2</xdr:row>
      <xdr:rowOff>22412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761005" y="11206"/>
          <a:ext cx="6849595" cy="668431"/>
          <a:chOff x="1988537" y="-17969"/>
          <a:chExt cx="5975747" cy="4724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5297" name="Object 1" hidden="1">
                <a:extLst>
                  <a:ext uri="{63B3BB69-23CF-44E3-9099-C40C66FF867C}">
                    <a14:compatExt spid="_x0000_s55297"/>
                  </a:ext>
                  <a:ext uri="{FF2B5EF4-FFF2-40B4-BE49-F238E27FC236}">
                    <a16:creationId xmlns:a16="http://schemas.microsoft.com/office/drawing/2014/main" id="{00000000-0008-0000-0200-000001D80000}"/>
                  </a:ext>
                </a:extLst>
              </xdr:cNvPr>
              <xdr:cNvSpPr/>
            </xdr:nvSpPr>
            <xdr:spPr bwMode="auto">
              <a:xfrm>
                <a:off x="1988537" y="-17969"/>
                <a:ext cx="5975747" cy="4724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>
          <a:xfrm>
            <a:off x="3489710" y="56615"/>
            <a:ext cx="1744435" cy="3471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1050">
                <a:solidFill>
                  <a:schemeClr val="bg1"/>
                </a:solidFill>
              </a:rPr>
              <a:t>Consultant  Progress</a:t>
            </a:r>
            <a:r>
              <a:rPr lang="en-US" sz="1050" baseline="0">
                <a:solidFill>
                  <a:schemeClr val="bg1"/>
                </a:solidFill>
              </a:rPr>
              <a:t> </a:t>
            </a:r>
            <a:r>
              <a:rPr lang="en-US" sz="1050">
                <a:solidFill>
                  <a:schemeClr val="bg1"/>
                </a:solidFill>
              </a:rPr>
              <a:t>Template</a:t>
            </a:r>
          </a:p>
          <a:p>
            <a:r>
              <a:rPr lang="en-US" sz="1050">
                <a:solidFill>
                  <a:schemeClr val="bg1"/>
                </a:solidFill>
              </a:rPr>
              <a:t>Task Work Progress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1219200</xdr:colOff>
          <xdr:row>1</xdr:row>
          <xdr:rowOff>9525</xdr:rowOff>
        </xdr:from>
        <xdr:to>
          <xdr:col>7</xdr:col>
          <xdr:colOff>1000125</xdr:colOff>
          <xdr:row>2</xdr:row>
          <xdr:rowOff>28575</xdr:rowOff>
        </xdr:to>
        <xdr:sp macro="" textlink="">
          <xdr:nvSpPr>
            <xdr:cNvPr id="55298" name="Object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2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2990850</xdr:colOff>
      <xdr:row>0</xdr:row>
      <xdr:rowOff>28575</xdr:rowOff>
    </xdr:from>
    <xdr:to>
      <xdr:col>9</xdr:col>
      <xdr:colOff>2971069</xdr:colOff>
      <xdr:row>2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5524500" y="28575"/>
          <a:ext cx="3104419" cy="628650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% complete cells are updated.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You can hide empty rows if you wish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26593</xdr:colOff>
      <xdr:row>2</xdr:row>
      <xdr:rowOff>150764</xdr:rowOff>
    </xdr:from>
    <xdr:to>
      <xdr:col>11</xdr:col>
      <xdr:colOff>3866850</xdr:colOff>
      <xdr:row>3</xdr:row>
      <xdr:rowOff>0</xdr:rowOff>
    </xdr:to>
    <xdr:sp macro="" textlink="">
      <xdr:nvSpPr>
        <xdr:cNvPr id="9" name="TextBox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2704368" y="817514"/>
          <a:ext cx="3840257" cy="201705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11</xdr:col>
      <xdr:colOff>206749</xdr:colOff>
      <xdr:row>0</xdr:row>
      <xdr:rowOff>0</xdr:rowOff>
    </xdr:from>
    <xdr:to>
      <xdr:col>11</xdr:col>
      <xdr:colOff>4057865</xdr:colOff>
      <xdr:row>1</xdr:row>
      <xdr:rowOff>598393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2884524" y="0"/>
          <a:ext cx="3851116" cy="636493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</a:p>
        <a:p>
          <a:endParaRPr lang="en-US" sz="1100"/>
        </a:p>
      </xdr:txBody>
    </xdr:sp>
    <xdr:clientData/>
  </xdr:twoCellAnchor>
  <xdr:twoCellAnchor>
    <xdr:from>
      <xdr:col>4</xdr:col>
      <xdr:colOff>1819274</xdr:colOff>
      <xdr:row>0</xdr:row>
      <xdr:rowOff>0</xdr:rowOff>
    </xdr:from>
    <xdr:to>
      <xdr:col>6</xdr:col>
      <xdr:colOff>257175</xdr:colOff>
      <xdr:row>0</xdr:row>
      <xdr:rowOff>74583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xdr:twoCellAnchor>
    <xdr:from>
      <xdr:col>5</xdr:col>
      <xdr:colOff>1819274</xdr:colOff>
      <xdr:row>0</xdr:row>
      <xdr:rowOff>0</xdr:rowOff>
    </xdr:from>
    <xdr:to>
      <xdr:col>7</xdr:col>
      <xdr:colOff>257175</xdr:colOff>
      <xdr:row>0</xdr:row>
      <xdr:rowOff>74583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714499" y="38100"/>
          <a:ext cx="81915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573800</xdr:colOff>
      <xdr:row>1</xdr:row>
      <xdr:rowOff>17433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7781925" y="38100"/>
          <a:ext cx="13956425" cy="17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Cover</a:t>
          </a:r>
          <a:r>
            <a:rPr lang="en-US" sz="1100" baseline="0">
              <a:solidFill>
                <a:schemeClr val="bg1"/>
              </a:solidFill>
            </a:rPr>
            <a:t> Page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1819274</xdr:colOff>
      <xdr:row>1</xdr:row>
      <xdr:rowOff>0</xdr:rowOff>
    </xdr:from>
    <xdr:to>
      <xdr:col>3</xdr:col>
      <xdr:colOff>257175</xdr:colOff>
      <xdr:row>1</xdr:row>
      <xdr:rowOff>74583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05049" y="38100"/>
          <a:ext cx="914401" cy="7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/>
              </a:solidFill>
            </a:rPr>
            <a:t>Monthly Progress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>
              <a:solidFill>
                <a:schemeClr val="bg1"/>
              </a:solidFill>
            </a:rPr>
            <a:t>Template</a:t>
          </a:r>
        </a:p>
        <a:p>
          <a:r>
            <a:rPr lang="en-US" sz="1100">
              <a:solidFill>
                <a:schemeClr val="bg1"/>
              </a:solidFill>
            </a:rPr>
            <a:t>Invoice Data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1114425</xdr:colOff>
          <xdr:row>0</xdr:row>
          <xdr:rowOff>0</xdr:rowOff>
        </xdr:from>
        <xdr:to>
          <xdr:col>4</xdr:col>
          <xdr:colOff>161925</xdr:colOff>
          <xdr:row>2</xdr:row>
          <xdr:rowOff>28575</xdr:rowOff>
        </xdr:to>
        <xdr:sp macro="" textlink="">
          <xdr:nvSpPr>
            <xdr:cNvPr id="63490" name="Object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1053686</xdr:colOff>
      <xdr:row>1</xdr:row>
      <xdr:rowOff>13137</xdr:rowOff>
    </xdr:from>
    <xdr:to>
      <xdr:col>2</xdr:col>
      <xdr:colOff>2423949</xdr:colOff>
      <xdr:row>2</xdr:row>
      <xdr:rowOff>19708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838927" y="13137"/>
          <a:ext cx="1370263" cy="624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>
              <a:solidFill>
                <a:schemeClr val="bg1"/>
              </a:solidFill>
            </a:rPr>
            <a:t>Monthly Progress</a:t>
          </a:r>
          <a:r>
            <a:rPr lang="en-US" sz="1050" baseline="0">
              <a:solidFill>
                <a:schemeClr val="bg1"/>
              </a:solidFill>
            </a:rPr>
            <a:t> </a:t>
          </a:r>
          <a:r>
            <a:rPr lang="en-US" sz="1050">
              <a:solidFill>
                <a:schemeClr val="bg1"/>
              </a:solidFill>
            </a:rPr>
            <a:t>Template</a:t>
          </a:r>
        </a:p>
        <a:p>
          <a:r>
            <a:rPr lang="en-US" sz="1050">
              <a:solidFill>
                <a:schemeClr val="bg1"/>
              </a:solidFill>
            </a:rPr>
            <a:t>General Issues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2066925</xdr:colOff>
          <xdr:row>0</xdr:row>
          <xdr:rowOff>0</xdr:rowOff>
        </xdr:from>
        <xdr:to>
          <xdr:col>2</xdr:col>
          <xdr:colOff>1143000</xdr:colOff>
          <xdr:row>2</xdr:row>
          <xdr:rowOff>28575</xdr:rowOff>
        </xdr:to>
        <xdr:sp macro="" textlink="">
          <xdr:nvSpPr>
            <xdr:cNvPr id="63491" name="Object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2900732</xdr:colOff>
      <xdr:row>0</xdr:row>
      <xdr:rowOff>0</xdr:rowOff>
    </xdr:from>
    <xdr:to>
      <xdr:col>8</xdr:col>
      <xdr:colOff>9525</xdr:colOff>
      <xdr:row>2</xdr:row>
      <xdr:rowOff>19050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7015532" y="0"/>
          <a:ext cx="4119193" cy="638175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ym typeface="Symbol" panose="05050102010706020507" pitchFamily="18" charset="2"/>
            </a:rPr>
            <a:t> Consultant's d</a:t>
          </a:r>
          <a:r>
            <a:rPr lang="en-US" sz="1100"/>
            <a:t>ata entry restricted</a:t>
          </a:r>
          <a:r>
            <a:rPr lang="en-US" sz="1100" baseline="0"/>
            <a:t> to</a:t>
          </a:r>
          <a:r>
            <a:rPr lang="en-US" sz="1100"/>
            <a:t> white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Make sure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white cells are completed per row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closure comments to indicate item has been remedied.</a:t>
          </a:r>
        </a:p>
      </xdr:txBody>
    </xdr:sp>
    <xdr:clientData/>
  </xdr:twoCellAnchor>
  <xdr:twoCellAnchor>
    <xdr:from>
      <xdr:col>8</xdr:col>
      <xdr:colOff>161925</xdr:colOff>
      <xdr:row>3</xdr:row>
      <xdr:rowOff>17414</xdr:rowOff>
    </xdr:from>
    <xdr:to>
      <xdr:col>14</xdr:col>
      <xdr:colOff>228300</xdr:colOff>
      <xdr:row>4</xdr:row>
      <xdr:rowOff>76200</xdr:rowOff>
    </xdr:to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2687300" y="760364"/>
          <a:ext cx="3723975" cy="258811"/>
        </a:xfrm>
        <a:prstGeom prst="rect">
          <a:avLst/>
        </a:prstGeom>
        <a:gradFill flip="none" rotWithShape="1">
          <a:gsLst>
            <a:gs pos="0">
              <a:schemeClr val="bg2">
                <a:lumMod val="50000"/>
              </a:schemeClr>
            </a:gs>
            <a:gs pos="33000">
              <a:schemeClr val="tx1"/>
            </a:gs>
            <a:gs pos="69000">
              <a:schemeClr val="tx1"/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Link to Sites Sharepoint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Project Controls - (A/P) Invoices</a:t>
          </a:r>
        </a:p>
      </xdr:txBody>
    </xdr:sp>
    <xdr:clientData/>
  </xdr:twoCellAnchor>
  <xdr:twoCellAnchor>
    <xdr:from>
      <xdr:col>8</xdr:col>
      <xdr:colOff>35299</xdr:colOff>
      <xdr:row>1</xdr:row>
      <xdr:rowOff>9526</xdr:rowOff>
    </xdr:from>
    <xdr:to>
      <xdr:col>15</xdr:col>
      <xdr:colOff>371475</xdr:colOff>
      <xdr:row>2</xdr:row>
      <xdr:rowOff>38100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160499" y="9526"/>
          <a:ext cx="4603376" cy="647699"/>
        </a:xfrm>
        <a:prstGeom prst="rect">
          <a:avLst/>
        </a:prstGeom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Sharepoint account needed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Submit weekly to Sharepoint (use link button below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Symbol" panose="05050102010706020507" pitchFamily="18" charset="2"/>
            </a:rPr>
            <a:t>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case you have trouble,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email KStubblefield@brwncald.com</a:t>
          </a:r>
          <a:endParaRPr lang="en-US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00000000-0016-0000-0800-000000000000}" autoFormatId="16" applyNumberFormats="0" applyBorderFormats="0" applyFontFormats="0" applyPatternFormats="0" applyAlignmentFormats="0" applyWidthHeightFormats="0">
  <queryTableRefresh nextId="14">
    <queryTableFields count="11">
      <queryTableField id="1" name="ID" tableColumnId="1"/>
      <queryTableField id="2" name="Phase" tableColumnId="2"/>
      <queryTableField id="12" name="Vendor_Alpha" tableColumnId="11"/>
      <queryTableField id="3" name="Service_Area" tableColumnId="3"/>
      <queryTableField id="5" name="Task_Number" tableColumnId="5"/>
      <queryTableField id="4" name="Vendor_TaskID" tableColumnId="4"/>
      <queryTableField id="6" name="Type" tableColumnId="6"/>
      <queryTableField id="7" name="Deliverable_ID" tableColumnId="7"/>
      <queryTableField id="8" name="Name" tableColumnId="8"/>
      <queryTableField id="9" name="Original_Completion" tableColumnId="9"/>
      <queryTableField id="10" name="Current_Completion" tableColumnId="10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00000000-0016-0000-0900-000001000000}" autoFormatId="16" applyNumberFormats="0" applyBorderFormats="0" applyFontFormats="0" applyPatternFormats="0" applyAlignmentFormats="0" applyWidthHeightFormats="0">
  <queryTableRefresh nextId="9">
    <queryTableFields count="8">
      <queryTableField id="1" name="ID" tableColumnId="1"/>
      <queryTableField id="2" name="VendorAlpha" tableColumnId="2"/>
      <queryTableField id="3" name="Phase" tableColumnId="3"/>
      <queryTableField id="4" name="Task" tableColumnId="4"/>
      <queryTableField id="5" name="Status" tableColumnId="5"/>
      <queryTableField id="6" name="Description" tableColumnId="6"/>
      <queryTableField id="7" name="FullID" tableColumnId="7"/>
      <queryTableField id="8" name="FullID2" tableColumnId="8"/>
    </queryTableFields>
  </queryTableRefresh>
</queryTable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0000000}" name="DeliverablesTable" displayName="DeliverablesTable" ref="C6:L50" totalsRowShown="0" headerRowDxfId="53" dataDxfId="51" headerRowBorderDxfId="52" tableBorderDxfId="50">
  <tableColumns count="10">
    <tableColumn id="1" xr3:uid="{00000000-0010-0000-0000-000001000000}" name="Task ID" dataDxfId="49">
      <calculatedColumnFormula>IF(A7&lt;DeliverableCount,INDEX(vw_Deliverables_wVendorTaskId[#All],MATCH(ConsultantChoice,vw_Deliverables_wVendorTaskId[Vendor_Alpha],0)+A7,5)," ")</calculatedColumnFormula>
    </tableColumn>
    <tableColumn id="7" xr3:uid="{00000000-0010-0000-0000-000007000000}" name="Your Task #" dataDxfId="48">
      <calculatedColumnFormula>IF(A7&lt;DeliverableCount,INDEX(vw_Deliverables_wVendorTaskId[#All],MATCH(ConsultantChoice,vw_Deliverables_wVendorTaskId[Vendor_Alpha],0)+A7,6),"")</calculatedColumnFormula>
    </tableColumn>
    <tableColumn id="10" xr3:uid="{00000000-0010-0000-0000-00000A000000}" name="Deliverable ID" dataDxfId="47">
      <calculatedColumnFormula>IF(A7&lt;DeliverableCount,INDEX(vw_Deliverables_wVendorTaskId[#All],MATCH(ConsultantChoice,vw_Deliverables_wVendorTaskId[Vendor_Alpha],0)+A7,8),"")</calculatedColumnFormula>
    </tableColumn>
    <tableColumn id="2" xr3:uid="{00000000-0010-0000-0000-000002000000}" name="Deliverable Name" dataDxfId="46">
      <calculatedColumnFormula>IF(A7&lt;DeliverableCount,INDEX(vw_Deliverables_wVendorTaskId[#All],MATCH(ConsultantChoice,vw_Deliverables_wVendorTaskId[Vendor_Alpha],0)+A7,9),"")</calculatedColumnFormula>
    </tableColumn>
    <tableColumn id="3" xr3:uid="{00000000-0010-0000-0000-000003000000}" name="Current Completion Date" dataDxfId="45">
      <calculatedColumnFormula>IF(A7&lt;DeliverableCount,INDEX(vw_Deliverables_wVendorTaskId[#All],MATCH(ConsultantChoice,vw_Deliverables_wVendorTaskId[Vendor_Alpha],0)+A7,11),"")</calculatedColumnFormula>
    </tableColumn>
    <tableColumn id="4" xr3:uid="{00000000-0010-0000-0000-000004000000}" name="% Complete" dataDxfId="44" dataCellStyle="Percent"/>
    <tableColumn id="5" xr3:uid="{00000000-0010-0000-0000-000005000000}" name="Proposed Completion Date" dataDxfId="43"/>
    <tableColumn id="9" xr3:uid="{00000000-0010-0000-0000-000009000000}" name="Justification for Extension" dataDxfId="42"/>
    <tableColumn id="6" xr3:uid="{00000000-0010-0000-0000-000006000000}" name="Progress made during Work Period" dataDxfId="41"/>
    <tableColumn id="8" xr3:uid="{00000000-0010-0000-0000-000008000000}" name="Issue" dataDxfId="40" dataCellStyle="Note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IssuesTable" displayName="IssuesTable" ref="A6:H12" totalsRowShown="0" headerRowDxfId="35" dataDxfId="34" tableBorderDxfId="33">
  <autoFilter ref="A6:H12" xr:uid="{00000000-0009-0000-0100-000001000000}"/>
  <tableColumns count="8">
    <tableColumn id="1" xr3:uid="{00000000-0010-0000-0100-000001000000}" name="#" dataDxfId="32"/>
    <tableColumn id="2" xr3:uid="{00000000-0010-0000-0100-000002000000}" name="Issues / Challenges" dataDxfId="31" dataCellStyle="Note"/>
    <tableColumn id="3" xr3:uid="{00000000-0010-0000-0100-000003000000}" name="Approach to Resolving or Mitigating Issues" dataDxfId="30" dataCellStyle="Note"/>
    <tableColumn id="4" xr3:uid="{00000000-0010-0000-0100-000004000000}" name="Budget" dataDxfId="29" dataCellStyle="Note"/>
    <tableColumn id="5" xr3:uid="{00000000-0010-0000-0100-000005000000}" name="Schedule" dataDxfId="28" dataCellStyle="Note"/>
    <tableColumn id="6" xr3:uid="{00000000-0010-0000-0100-000006000000}" name="Scope" dataDxfId="27" dataCellStyle="Note"/>
    <tableColumn id="8" xr3:uid="{00000000-0010-0000-0100-000008000000}" name="Completed" dataDxfId="26" dataCellStyle="Note"/>
    <tableColumn id="7" xr3:uid="{00000000-0010-0000-0100-000007000000}" name="Comments" dataDxfId="25" dataCellStyle="Note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WorkPeriods" displayName="WorkPeriods" ref="A14:A26" totalsRowShown="0" headerRowDxfId="20" dataDxfId="18" headerRowBorderDxfId="19">
  <autoFilter ref="A14:A26" xr:uid="{00000000-0009-0000-0100-00000B000000}"/>
  <tableColumns count="1">
    <tableColumn id="1" xr3:uid="{00000000-0010-0000-0200-000001000000}" name="Work / Billing Periods" dataDxfId="17"/>
  </tableColumns>
  <tableStyleInfo name="TableStyleMedium2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sk2Consultants" displayName="Task2Consultants" ref="D2:I11" totalsRowShown="0">
  <autoFilter ref="D2:I11" xr:uid="{00000000-0009-0000-0100-00000E000000}"/>
  <sortState xmlns:xlrd2="http://schemas.microsoft.com/office/spreadsheetml/2017/richdata2" ref="D3:H11">
    <sortCondition ref="E3:E11"/>
  </sortState>
  <tableColumns count="6">
    <tableColumn id="1" xr3:uid="{00000000-0010-0000-0300-000001000000}" name="Service_Areas"/>
    <tableColumn id="4" xr3:uid="{00000000-0010-0000-0300-000004000000}" name="Service_ID"/>
    <tableColumn id="2" xr3:uid="{00000000-0010-0000-0300-000002000000}" name="Service_Code"/>
    <tableColumn id="3" xr3:uid="{00000000-0010-0000-0300-000003000000}" name="Firm_ID"/>
    <tableColumn id="5" xr3:uid="{00000000-0010-0000-0300-000005000000}" name="Authority_Agent"/>
    <tableColumn id="6" xr3:uid="{00000000-0010-0000-0300-000006000000}" name="PI_Lead"/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vw_Deliverables_wVendorTaskId" displayName="vw_Deliverables_wVendorTaskId" ref="A1:K151" tableType="queryTable" totalsRowShown="0">
  <autoFilter ref="A1:K151" xr:uid="{00000000-0009-0000-0100-000004000000}"/>
  <tableColumns count="11">
    <tableColumn id="1" xr3:uid="{00000000-0010-0000-0400-000001000000}" uniqueName="1" name="ID" queryTableFieldId="1"/>
    <tableColumn id="2" xr3:uid="{00000000-0010-0000-0400-000002000000}" uniqueName="2" name="Phase" queryTableFieldId="2" dataDxfId="16"/>
    <tableColumn id="11" xr3:uid="{00000000-0010-0000-0400-00000B000000}" uniqueName="11" name="Vendor_Alpha" queryTableFieldId="12" dataDxfId="15"/>
    <tableColumn id="3" xr3:uid="{00000000-0010-0000-0400-000003000000}" uniqueName="3" name="Service_Area" queryTableFieldId="3" dataDxfId="14"/>
    <tableColumn id="5" xr3:uid="{00000000-0010-0000-0400-000005000000}" uniqueName="5" name="Task_Number" queryTableFieldId="5" dataDxfId="13"/>
    <tableColumn id="4" xr3:uid="{00000000-0010-0000-0400-000004000000}" uniqueName="4" name="Vendor_TaskID" queryTableFieldId="4" dataDxfId="12"/>
    <tableColumn id="6" xr3:uid="{00000000-0010-0000-0400-000006000000}" uniqueName="6" name="Type" queryTableFieldId="6" dataDxfId="11"/>
    <tableColumn id="7" xr3:uid="{00000000-0010-0000-0400-000007000000}" uniqueName="7" name="Deliverable_ID" queryTableFieldId="7" dataDxfId="10"/>
    <tableColumn id="8" xr3:uid="{00000000-0010-0000-0400-000008000000}" uniqueName="8" name="Name" queryTableFieldId="8" dataDxfId="9"/>
    <tableColumn id="9" xr3:uid="{00000000-0010-0000-0400-000009000000}" uniqueName="9" name="Original_Completion" queryTableFieldId="9" dataDxfId="8"/>
    <tableColumn id="10" xr3:uid="{00000000-0010-0000-0400-00000A000000}" uniqueName="10" name="Current_Completion" queryTableFieldId="10" dataDxfId="7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vw_ConsultantTaskItems" displayName="vw_ConsultantTaskItems" ref="A1:H76" tableType="queryTable" totalsRowShown="0">
  <autoFilter ref="A1:H76" xr:uid="{00000000-0009-0000-0100-000005000000}"/>
  <tableColumns count="8">
    <tableColumn id="1" xr3:uid="{00000000-0010-0000-0500-000001000000}" uniqueName="1" name="ID" queryTableFieldId="1"/>
    <tableColumn id="2" xr3:uid="{00000000-0010-0000-0500-000002000000}" uniqueName="2" name="VendorAlpha" queryTableFieldId="2" dataDxfId="6"/>
    <tableColumn id="3" xr3:uid="{00000000-0010-0000-0500-000003000000}" uniqueName="3" name="Phase" queryTableFieldId="3" dataDxfId="5"/>
    <tableColumn id="4" xr3:uid="{00000000-0010-0000-0500-000004000000}" uniqueName="4" name="Task" queryTableFieldId="4" dataDxfId="4"/>
    <tableColumn id="5" xr3:uid="{00000000-0010-0000-0500-000005000000}" uniqueName="5" name="Status" queryTableFieldId="5" dataDxfId="3"/>
    <tableColumn id="6" xr3:uid="{00000000-0010-0000-0500-000006000000}" uniqueName="6" name="Description" queryTableFieldId="6" dataDxfId="2"/>
    <tableColumn id="7" xr3:uid="{00000000-0010-0000-0500-000007000000}" uniqueName="7" name="FullID" queryTableFieldId="7" dataDxfId="1"/>
    <tableColumn id="8" xr3:uid="{00000000-0010-0000-0500-000008000000}" uniqueName="8" name="FullID2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Visio_2003-2010_Drawing1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.vsd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Microsoft_Visio_2003-2010_Drawing3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2.vsd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Microsoft_Visio_2003-2010_Drawing5.vsd"/><Relationship Id="rId5" Type="http://schemas.openxmlformats.org/officeDocument/2006/relationships/image" Target="../media/image1.emf"/><Relationship Id="rId4" Type="http://schemas.openxmlformats.org/officeDocument/2006/relationships/oleObject" Target="../embeddings/Microsoft_Visio_2003-2010_Drawing4.vsd"/><Relationship Id="rId9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N80"/>
  <sheetViews>
    <sheetView showGridLines="0" workbookViewId="0">
      <selection activeCell="G70" sqref="G70"/>
    </sheetView>
  </sheetViews>
  <sheetFormatPr defaultRowHeight="15" x14ac:dyDescent="0.25"/>
  <cols>
    <col min="1" max="1" width="2.42578125" customWidth="1"/>
    <col min="2" max="2" width="13.42578125" customWidth="1"/>
    <col min="3" max="3" width="18.85546875" customWidth="1"/>
    <col min="4" max="4" width="19.85546875" customWidth="1"/>
    <col min="5" max="5" width="1.42578125" customWidth="1"/>
    <col min="6" max="6" width="9.140625" customWidth="1"/>
    <col min="7" max="7" width="120.140625" customWidth="1"/>
    <col min="8" max="8" width="38.85546875" customWidth="1"/>
    <col min="9" max="9" width="3.140625" customWidth="1"/>
    <col min="10" max="10" width="47" customWidth="1"/>
    <col min="11" max="11" width="3.5703125" customWidth="1"/>
    <col min="12" max="12" width="47" customWidth="1"/>
    <col min="13" max="13" width="2.5703125" customWidth="1"/>
    <col min="14" max="14" width="47" customWidth="1"/>
  </cols>
  <sheetData>
    <row r="1" spans="1:14" x14ac:dyDescent="0.25">
      <c r="A1" s="18" t="s">
        <v>265</v>
      </c>
    </row>
    <row r="2" spans="1:14" hidden="1" x14ac:dyDescent="0.25">
      <c r="A2" s="18"/>
    </row>
    <row r="3" spans="1:14" hidden="1" x14ac:dyDescent="0.25">
      <c r="B3" s="19" t="s">
        <v>56</v>
      </c>
      <c r="C3" s="19" t="s">
        <v>57</v>
      </c>
      <c r="D3" s="19" t="s">
        <v>58</v>
      </c>
      <c r="E3" s="20"/>
      <c r="F3" s="113" t="s">
        <v>59</v>
      </c>
      <c r="G3" s="114"/>
    </row>
    <row r="4" spans="1:14" hidden="1" x14ac:dyDescent="0.25">
      <c r="B4" s="115" t="s">
        <v>60</v>
      </c>
      <c r="C4" s="118" t="s">
        <v>61</v>
      </c>
      <c r="D4" s="118" t="s">
        <v>62</v>
      </c>
      <c r="E4" s="21"/>
      <c r="F4" s="22" t="s">
        <v>63</v>
      </c>
      <c r="G4" s="23"/>
    </row>
    <row r="5" spans="1:14" hidden="1" x14ac:dyDescent="0.25">
      <c r="B5" s="116"/>
      <c r="C5" s="119"/>
      <c r="D5" s="119"/>
      <c r="E5" s="24"/>
      <c r="F5" s="22" t="s">
        <v>64</v>
      </c>
      <c r="G5" s="23"/>
    </row>
    <row r="6" spans="1:14" hidden="1" x14ac:dyDescent="0.25">
      <c r="B6" s="116"/>
      <c r="C6" s="119"/>
      <c r="D6" s="119"/>
      <c r="E6" s="24"/>
      <c r="F6" s="22" t="s">
        <v>251</v>
      </c>
      <c r="G6" s="25"/>
      <c r="I6" s="64"/>
      <c r="J6" s="64"/>
      <c r="K6" s="64"/>
      <c r="L6" s="64"/>
      <c r="M6" s="64"/>
      <c r="N6" s="64"/>
    </row>
    <row r="7" spans="1:14" hidden="1" x14ac:dyDescent="0.25">
      <c r="B7" s="116"/>
      <c r="C7" s="119"/>
      <c r="D7" s="119"/>
      <c r="E7" s="24"/>
      <c r="F7" s="121" t="s">
        <v>252</v>
      </c>
      <c r="G7" s="122"/>
    </row>
    <row r="8" spans="1:14" hidden="1" x14ac:dyDescent="0.25">
      <c r="B8" s="116"/>
      <c r="C8" s="119"/>
      <c r="D8" s="119"/>
      <c r="E8" s="24"/>
      <c r="F8" s="26" t="s">
        <v>65</v>
      </c>
      <c r="G8" s="27"/>
    </row>
    <row r="9" spans="1:14" hidden="1" x14ac:dyDescent="0.25">
      <c r="B9" s="116"/>
      <c r="C9" s="119"/>
      <c r="D9" s="119"/>
      <c r="E9" s="24"/>
      <c r="F9" s="28"/>
      <c r="G9" s="29" t="s">
        <v>66</v>
      </c>
    </row>
    <row r="10" spans="1:14" hidden="1" x14ac:dyDescent="0.25">
      <c r="B10" s="116"/>
      <c r="C10" s="119"/>
      <c r="D10" s="119"/>
      <c r="E10" s="24"/>
      <c r="F10" s="28"/>
      <c r="G10" s="29" t="s">
        <v>226</v>
      </c>
    </row>
    <row r="11" spans="1:14" hidden="1" x14ac:dyDescent="0.25">
      <c r="B11" s="116"/>
      <c r="C11" s="119"/>
      <c r="D11" s="119"/>
      <c r="E11" s="24"/>
      <c r="F11" s="30"/>
      <c r="G11" s="31" t="s">
        <v>67</v>
      </c>
    </row>
    <row r="12" spans="1:14" hidden="1" x14ac:dyDescent="0.25">
      <c r="B12" s="116"/>
      <c r="C12" s="119"/>
      <c r="D12" s="119"/>
      <c r="E12" s="24"/>
      <c r="F12" s="22" t="s">
        <v>149</v>
      </c>
      <c r="G12" s="23"/>
    </row>
    <row r="13" spans="1:14" hidden="1" x14ac:dyDescent="0.25">
      <c r="B13" s="116"/>
      <c r="C13" s="119"/>
      <c r="D13" s="119"/>
      <c r="E13" s="24"/>
      <c r="F13" s="22" t="s">
        <v>150</v>
      </c>
      <c r="G13" s="23"/>
    </row>
    <row r="14" spans="1:14" hidden="1" x14ac:dyDescent="0.25">
      <c r="B14" s="117"/>
      <c r="C14" s="120"/>
      <c r="D14" s="120"/>
      <c r="E14" s="32"/>
      <c r="F14" s="22" t="s">
        <v>69</v>
      </c>
      <c r="G14" s="23"/>
    </row>
    <row r="15" spans="1:14" hidden="1" x14ac:dyDescent="0.25">
      <c r="F15" s="33"/>
    </row>
    <row r="16" spans="1:14" hidden="1" x14ac:dyDescent="0.25">
      <c r="B16" s="115" t="s">
        <v>70</v>
      </c>
      <c r="C16" s="118" t="s">
        <v>71</v>
      </c>
      <c r="D16" s="118" t="s">
        <v>72</v>
      </c>
      <c r="E16" s="21"/>
      <c r="F16" s="22" t="s">
        <v>73</v>
      </c>
      <c r="G16" s="23"/>
    </row>
    <row r="17" spans="2:7" hidden="1" x14ac:dyDescent="0.25">
      <c r="B17" s="116"/>
      <c r="C17" s="119"/>
      <c r="D17" s="119"/>
      <c r="E17" s="24"/>
      <c r="F17" s="22" t="s">
        <v>74</v>
      </c>
      <c r="G17" s="23"/>
    </row>
    <row r="18" spans="2:7" hidden="1" x14ac:dyDescent="0.25">
      <c r="B18" s="116"/>
      <c r="C18" s="119"/>
      <c r="D18" s="119"/>
      <c r="E18" s="24"/>
      <c r="F18" s="22" t="s">
        <v>75</v>
      </c>
      <c r="G18" s="25"/>
    </row>
    <row r="19" spans="2:7" hidden="1" x14ac:dyDescent="0.25">
      <c r="B19" s="116"/>
      <c r="C19" s="119"/>
      <c r="D19" s="119"/>
      <c r="E19" s="24"/>
      <c r="F19" s="22" t="s">
        <v>65</v>
      </c>
      <c r="G19" s="25"/>
    </row>
    <row r="20" spans="2:7" hidden="1" x14ac:dyDescent="0.25">
      <c r="B20" s="116"/>
      <c r="C20" s="119"/>
      <c r="D20" s="119"/>
      <c r="E20" s="24"/>
      <c r="F20" s="34"/>
      <c r="G20" s="26" t="s">
        <v>66</v>
      </c>
    </row>
    <row r="21" spans="2:7" hidden="1" x14ac:dyDescent="0.25">
      <c r="B21" s="116"/>
      <c r="C21" s="119"/>
      <c r="D21" s="119"/>
      <c r="E21" s="24"/>
      <c r="F21" s="28"/>
      <c r="G21" s="29" t="s">
        <v>227</v>
      </c>
    </row>
    <row r="22" spans="2:7" hidden="1" x14ac:dyDescent="0.25">
      <c r="B22" s="116"/>
      <c r="C22" s="119"/>
      <c r="D22" s="119"/>
      <c r="E22" s="24"/>
      <c r="F22" s="28"/>
      <c r="G22" s="29" t="s">
        <v>76</v>
      </c>
    </row>
    <row r="23" spans="2:7" hidden="1" x14ac:dyDescent="0.25">
      <c r="B23" s="116"/>
      <c r="C23" s="119"/>
      <c r="D23" s="119"/>
      <c r="E23" s="24"/>
      <c r="F23" s="30"/>
      <c r="G23" s="31"/>
    </row>
    <row r="24" spans="2:7" hidden="1" x14ac:dyDescent="0.25">
      <c r="B24" s="116"/>
      <c r="C24" s="119"/>
      <c r="D24" s="119"/>
      <c r="E24" s="24"/>
      <c r="F24" s="22" t="s">
        <v>149</v>
      </c>
      <c r="G24" s="23"/>
    </row>
    <row r="25" spans="2:7" hidden="1" x14ac:dyDescent="0.25">
      <c r="B25" s="116"/>
      <c r="C25" s="119"/>
      <c r="D25" s="119"/>
      <c r="E25" s="24"/>
      <c r="F25" s="22" t="s">
        <v>150</v>
      </c>
      <c r="G25" s="23"/>
    </row>
    <row r="26" spans="2:7" hidden="1" x14ac:dyDescent="0.25">
      <c r="B26" s="117"/>
      <c r="C26" s="120"/>
      <c r="D26" s="120"/>
      <c r="E26" s="32"/>
      <c r="F26" s="22"/>
      <c r="G26" s="23"/>
    </row>
    <row r="27" spans="2:7" x14ac:dyDescent="0.25">
      <c r="F27" s="33"/>
    </row>
    <row r="28" spans="2:7" x14ac:dyDescent="0.25">
      <c r="B28" s="123" t="s">
        <v>77</v>
      </c>
      <c r="C28" s="118" t="s">
        <v>78</v>
      </c>
      <c r="D28" s="118" t="s">
        <v>264</v>
      </c>
      <c r="E28" s="21"/>
      <c r="F28" s="22" t="s">
        <v>518</v>
      </c>
      <c r="G28" s="23"/>
    </row>
    <row r="29" spans="2:7" x14ac:dyDescent="0.25">
      <c r="B29" s="124"/>
      <c r="C29" s="119"/>
      <c r="D29" s="119"/>
      <c r="E29" s="24"/>
      <c r="F29" s="34"/>
      <c r="G29" s="26" t="s">
        <v>224</v>
      </c>
    </row>
    <row r="30" spans="2:7" x14ac:dyDescent="0.25">
      <c r="B30" s="124"/>
      <c r="C30" s="119"/>
      <c r="D30" s="119"/>
      <c r="E30" s="24"/>
      <c r="F30" s="35"/>
      <c r="G30" s="29" t="s">
        <v>520</v>
      </c>
    </row>
    <row r="31" spans="2:7" x14ac:dyDescent="0.25">
      <c r="B31" s="124"/>
      <c r="C31" s="119"/>
      <c r="D31" s="119"/>
      <c r="E31" s="24"/>
      <c r="F31" s="35"/>
      <c r="G31" s="29" t="s">
        <v>512</v>
      </c>
    </row>
    <row r="32" spans="2:7" x14ac:dyDescent="0.25">
      <c r="B32" s="124"/>
      <c r="C32" s="119"/>
      <c r="D32" s="119"/>
      <c r="E32" s="24"/>
      <c r="F32" s="35"/>
      <c r="G32" s="29" t="s">
        <v>225</v>
      </c>
    </row>
    <row r="33" spans="2:7" x14ac:dyDescent="0.25">
      <c r="B33" s="124"/>
      <c r="C33" s="119"/>
      <c r="D33" s="119"/>
      <c r="E33" s="24"/>
      <c r="F33" s="35"/>
      <c r="G33" s="29" t="s">
        <v>513</v>
      </c>
    </row>
    <row r="34" spans="2:7" x14ac:dyDescent="0.25">
      <c r="B34" s="124"/>
      <c r="C34" s="119"/>
      <c r="D34" s="119"/>
      <c r="E34" s="24"/>
      <c r="F34" s="22" t="s">
        <v>516</v>
      </c>
      <c r="G34" s="23"/>
    </row>
    <row r="35" spans="2:7" x14ac:dyDescent="0.25">
      <c r="B35" s="124"/>
      <c r="C35" s="119"/>
      <c r="D35" s="119"/>
      <c r="E35" s="24"/>
      <c r="F35" s="34"/>
      <c r="G35" s="26" t="s">
        <v>223</v>
      </c>
    </row>
    <row r="36" spans="2:7" x14ac:dyDescent="0.25">
      <c r="B36" s="124"/>
      <c r="C36" s="119"/>
      <c r="D36" s="119"/>
      <c r="E36" s="24"/>
      <c r="F36" s="35"/>
      <c r="G36" s="29" t="s">
        <v>514</v>
      </c>
    </row>
    <row r="37" spans="2:7" x14ac:dyDescent="0.25">
      <c r="B37" s="124"/>
      <c r="C37" s="119"/>
      <c r="D37" s="119"/>
      <c r="E37" s="24"/>
      <c r="F37" s="45"/>
      <c r="G37" s="31" t="s">
        <v>515</v>
      </c>
    </row>
    <row r="38" spans="2:7" hidden="1" x14ac:dyDescent="0.25">
      <c r="B38" s="124"/>
      <c r="C38" s="119"/>
      <c r="D38" s="119"/>
      <c r="E38" s="24"/>
      <c r="F38" s="35"/>
      <c r="G38" s="60" t="s">
        <v>220</v>
      </c>
    </row>
    <row r="39" spans="2:7" hidden="1" x14ac:dyDescent="0.25">
      <c r="B39" s="124"/>
      <c r="C39" s="119"/>
      <c r="D39" s="119"/>
      <c r="E39" s="24"/>
      <c r="F39" s="35"/>
      <c r="G39" s="29" t="s">
        <v>219</v>
      </c>
    </row>
    <row r="40" spans="2:7" hidden="1" x14ac:dyDescent="0.25">
      <c r="B40" s="124"/>
      <c r="C40" s="119"/>
      <c r="D40" s="119"/>
      <c r="E40" s="24"/>
      <c r="F40" s="35"/>
      <c r="G40" s="29" t="s">
        <v>221</v>
      </c>
    </row>
    <row r="41" spans="2:7" hidden="1" x14ac:dyDescent="0.25">
      <c r="B41" s="124"/>
      <c r="C41" s="119"/>
      <c r="D41" s="119"/>
      <c r="E41" s="24"/>
      <c r="F41" s="35"/>
      <c r="G41" s="29" t="s">
        <v>222</v>
      </c>
    </row>
    <row r="42" spans="2:7" x14ac:dyDescent="0.25">
      <c r="B42" s="124"/>
      <c r="C42" s="119"/>
      <c r="D42" s="119"/>
      <c r="E42" s="24"/>
      <c r="F42" s="22" t="s">
        <v>517</v>
      </c>
      <c r="G42" s="25"/>
    </row>
    <row r="43" spans="2:7" x14ac:dyDescent="0.25">
      <c r="B43" s="124"/>
      <c r="C43" s="119"/>
      <c r="D43" s="119"/>
      <c r="E43" s="24"/>
      <c r="F43" s="34"/>
      <c r="G43" s="26" t="s">
        <v>521</v>
      </c>
    </row>
    <row r="44" spans="2:7" x14ac:dyDescent="0.25">
      <c r="B44" s="124"/>
      <c r="C44" s="119"/>
      <c r="D44" s="119"/>
      <c r="E44" s="24"/>
      <c r="F44" s="35"/>
      <c r="G44" s="29" t="s">
        <v>522</v>
      </c>
    </row>
    <row r="45" spans="2:7" x14ac:dyDescent="0.25">
      <c r="B45" s="124"/>
      <c r="C45" s="119"/>
      <c r="D45" s="119"/>
      <c r="E45" s="24"/>
      <c r="F45" s="35"/>
      <c r="G45" s="29" t="s">
        <v>523</v>
      </c>
    </row>
    <row r="46" spans="2:7" x14ac:dyDescent="0.25">
      <c r="B46" s="124"/>
      <c r="C46" s="119"/>
      <c r="D46" s="119"/>
      <c r="E46" s="24"/>
      <c r="F46" s="35"/>
      <c r="G46" s="29" t="s">
        <v>713</v>
      </c>
    </row>
    <row r="47" spans="2:7" x14ac:dyDescent="0.25">
      <c r="B47" s="124"/>
      <c r="C47" s="119"/>
      <c r="D47" s="119"/>
      <c r="E47" s="24"/>
      <c r="F47" s="22" t="s">
        <v>519</v>
      </c>
      <c r="G47" s="25"/>
    </row>
    <row r="48" spans="2:7" hidden="1" x14ac:dyDescent="0.25">
      <c r="B48" s="124"/>
      <c r="C48" s="119"/>
      <c r="D48" s="119"/>
      <c r="E48" s="24"/>
      <c r="F48" s="22" t="s">
        <v>75</v>
      </c>
      <c r="G48" s="25"/>
    </row>
    <row r="49" spans="2:7" hidden="1" x14ac:dyDescent="0.25">
      <c r="B49" s="124"/>
      <c r="C49" s="119"/>
      <c r="D49" s="119"/>
      <c r="E49" s="24"/>
      <c r="F49" s="22" t="s">
        <v>65</v>
      </c>
      <c r="G49" s="25"/>
    </row>
    <row r="50" spans="2:7" hidden="1" x14ac:dyDescent="0.25">
      <c r="B50" s="124"/>
      <c r="C50" s="119"/>
      <c r="D50" s="119"/>
      <c r="E50" s="24"/>
      <c r="F50" s="34"/>
      <c r="G50" s="26" t="s">
        <v>66</v>
      </c>
    </row>
    <row r="51" spans="2:7" hidden="1" x14ac:dyDescent="0.25">
      <c r="B51" s="124"/>
      <c r="C51" s="119"/>
      <c r="D51" s="119"/>
      <c r="E51" s="24"/>
      <c r="F51" s="35"/>
      <c r="G51" s="29" t="s">
        <v>228</v>
      </c>
    </row>
    <row r="52" spans="2:7" hidden="1" x14ac:dyDescent="0.25">
      <c r="B52" s="124"/>
      <c r="C52" s="119"/>
      <c r="D52" s="119"/>
      <c r="E52" s="24"/>
      <c r="F52" s="28"/>
      <c r="G52" s="29" t="s">
        <v>76</v>
      </c>
    </row>
    <row r="53" spans="2:7" hidden="1" x14ac:dyDescent="0.25">
      <c r="B53" s="124"/>
      <c r="C53" s="119"/>
      <c r="D53" s="119"/>
      <c r="E53" s="24"/>
      <c r="F53" s="22" t="s">
        <v>149</v>
      </c>
      <c r="G53" s="23"/>
    </row>
    <row r="54" spans="2:7" hidden="1" x14ac:dyDescent="0.25">
      <c r="B54" s="124"/>
      <c r="C54" s="119"/>
      <c r="D54" s="119"/>
      <c r="E54" s="24"/>
      <c r="F54" s="22" t="s">
        <v>150</v>
      </c>
      <c r="G54" s="22"/>
    </row>
    <row r="55" spans="2:7" hidden="1" x14ac:dyDescent="0.25">
      <c r="B55" s="125"/>
      <c r="C55" s="120"/>
      <c r="D55" s="120"/>
      <c r="E55" s="32"/>
      <c r="F55" s="22"/>
      <c r="G55" s="23"/>
    </row>
    <row r="57" spans="2:7" hidden="1" x14ac:dyDescent="0.25">
      <c r="B57" s="123" t="s">
        <v>79</v>
      </c>
      <c r="C57" s="118" t="s">
        <v>80</v>
      </c>
      <c r="D57" s="118" t="s">
        <v>81</v>
      </c>
      <c r="E57" s="21"/>
      <c r="F57" s="22" t="s">
        <v>82</v>
      </c>
      <c r="G57" s="23"/>
    </row>
    <row r="58" spans="2:7" hidden="1" x14ac:dyDescent="0.25">
      <c r="B58" s="124"/>
      <c r="C58" s="119"/>
      <c r="D58" s="119"/>
      <c r="E58" s="24"/>
      <c r="F58" s="22" t="s">
        <v>83</v>
      </c>
      <c r="G58" s="23"/>
    </row>
    <row r="59" spans="2:7" hidden="1" x14ac:dyDescent="0.25">
      <c r="B59" s="124"/>
      <c r="C59" s="119"/>
      <c r="D59" s="119"/>
      <c r="E59" s="24"/>
      <c r="F59" s="22" t="s">
        <v>65</v>
      </c>
      <c r="G59" s="25"/>
    </row>
    <row r="60" spans="2:7" hidden="1" x14ac:dyDescent="0.25">
      <c r="B60" s="124"/>
      <c r="C60" s="119"/>
      <c r="D60" s="119"/>
      <c r="E60" s="24"/>
      <c r="F60" s="34"/>
      <c r="G60" s="26" t="s">
        <v>66</v>
      </c>
    </row>
    <row r="61" spans="2:7" hidden="1" x14ac:dyDescent="0.25">
      <c r="B61" s="124"/>
      <c r="C61" s="119"/>
      <c r="D61" s="119"/>
      <c r="E61" s="24"/>
      <c r="F61" s="35"/>
      <c r="G61" s="29" t="s">
        <v>84</v>
      </c>
    </row>
    <row r="62" spans="2:7" hidden="1" x14ac:dyDescent="0.25">
      <c r="B62" s="124"/>
      <c r="C62" s="119"/>
      <c r="D62" s="119"/>
      <c r="E62" s="24"/>
      <c r="F62" s="28"/>
      <c r="G62" s="29" t="s">
        <v>76</v>
      </c>
    </row>
    <row r="63" spans="2:7" hidden="1" x14ac:dyDescent="0.25">
      <c r="B63" s="124"/>
      <c r="C63" s="119"/>
      <c r="D63" s="119"/>
      <c r="E63" s="24"/>
      <c r="F63" s="28"/>
      <c r="G63" s="22" t="s">
        <v>151</v>
      </c>
    </row>
    <row r="64" spans="2:7" hidden="1" x14ac:dyDescent="0.25">
      <c r="B64" s="124"/>
      <c r="C64" s="119"/>
      <c r="D64" s="119"/>
      <c r="E64" s="24"/>
      <c r="F64" s="22" t="s">
        <v>68</v>
      </c>
      <c r="G64" s="23"/>
    </row>
    <row r="65" spans="1:7" hidden="1" x14ac:dyDescent="0.25">
      <c r="B65" s="124"/>
      <c r="C65" s="119"/>
      <c r="D65" s="119"/>
      <c r="E65" s="24"/>
      <c r="F65" s="22" t="s">
        <v>215</v>
      </c>
      <c r="G65" s="31"/>
    </row>
    <row r="66" spans="1:7" hidden="1" x14ac:dyDescent="0.25">
      <c r="B66" s="125"/>
      <c r="C66" s="120"/>
      <c r="D66" s="120"/>
      <c r="E66" s="32"/>
      <c r="F66" s="22"/>
      <c r="G66" s="23"/>
    </row>
    <row r="67" spans="1:7" hidden="1" x14ac:dyDescent="0.25"/>
    <row r="69" spans="1:7" ht="15.75" thickBot="1" x14ac:dyDescent="0.3">
      <c r="A69" s="53"/>
      <c r="B69" s="33" t="s">
        <v>202</v>
      </c>
    </row>
    <row r="70" spans="1:7" ht="30.75" thickBot="1" x14ac:dyDescent="0.3">
      <c r="A70" s="53"/>
      <c r="B70" s="58" t="s">
        <v>216</v>
      </c>
      <c r="C70" s="129" t="s">
        <v>1</v>
      </c>
      <c r="D70" s="129"/>
      <c r="E70" s="136" t="s">
        <v>86</v>
      </c>
      <c r="F70" s="137"/>
    </row>
    <row r="71" spans="1:7" ht="15.75" thickBot="1" x14ac:dyDescent="0.3">
      <c r="A71" s="53"/>
      <c r="B71" s="126" t="s">
        <v>217</v>
      </c>
      <c r="C71" s="130" t="s">
        <v>203</v>
      </c>
      <c r="D71" s="131"/>
      <c r="E71" s="132">
        <v>0.1</v>
      </c>
      <c r="F71" s="133"/>
    </row>
    <row r="72" spans="1:7" ht="15.75" thickBot="1" x14ac:dyDescent="0.3">
      <c r="A72" s="53"/>
      <c r="B72" s="127"/>
      <c r="C72" s="130" t="s">
        <v>204</v>
      </c>
      <c r="D72" s="131"/>
      <c r="E72" s="132">
        <v>0.3</v>
      </c>
      <c r="F72" s="133"/>
    </row>
    <row r="73" spans="1:7" ht="15.75" thickBot="1" x14ac:dyDescent="0.3">
      <c r="A73" s="53"/>
      <c r="B73" s="127"/>
      <c r="C73" s="130" t="s">
        <v>205</v>
      </c>
      <c r="D73" s="131"/>
      <c r="E73" s="132">
        <v>0.6</v>
      </c>
      <c r="F73" s="133"/>
    </row>
    <row r="74" spans="1:7" ht="15.75" thickBot="1" x14ac:dyDescent="0.3">
      <c r="A74" s="53"/>
      <c r="B74" s="128"/>
      <c r="C74" s="134" t="s">
        <v>206</v>
      </c>
      <c r="D74" s="135"/>
      <c r="E74" s="132">
        <v>1</v>
      </c>
      <c r="F74" s="133"/>
    </row>
    <row r="75" spans="1:7" ht="15.75" thickBot="1" x14ac:dyDescent="0.3">
      <c r="A75" s="53"/>
      <c r="B75" s="126" t="s">
        <v>207</v>
      </c>
      <c r="C75" s="130" t="s">
        <v>208</v>
      </c>
      <c r="D75" s="131"/>
      <c r="E75" s="132">
        <v>0.1</v>
      </c>
      <c r="F75" s="133"/>
    </row>
    <row r="76" spans="1:7" x14ac:dyDescent="0.25">
      <c r="A76" s="53"/>
      <c r="B76" s="127"/>
      <c r="C76" s="130" t="s">
        <v>209</v>
      </c>
      <c r="D76" s="131"/>
      <c r="E76" s="132" t="s">
        <v>210</v>
      </c>
      <c r="F76" s="133"/>
    </row>
    <row r="77" spans="1:7" ht="15.75" thickBot="1" x14ac:dyDescent="0.3">
      <c r="A77" s="53"/>
      <c r="B77" s="127"/>
      <c r="C77" s="130" t="s">
        <v>211</v>
      </c>
      <c r="D77" s="131"/>
      <c r="E77" s="140"/>
      <c r="F77" s="141"/>
    </row>
    <row r="78" spans="1:7" ht="15.75" thickBot="1" x14ac:dyDescent="0.3">
      <c r="A78" s="53"/>
      <c r="B78" s="127"/>
      <c r="C78" s="130" t="s">
        <v>212</v>
      </c>
      <c r="D78" s="131"/>
      <c r="E78" s="132">
        <v>0.8</v>
      </c>
      <c r="F78" s="133"/>
    </row>
    <row r="79" spans="1:7" ht="15.75" thickBot="1" x14ac:dyDescent="0.3">
      <c r="A79" s="53"/>
      <c r="B79" s="127"/>
      <c r="C79" s="130" t="s">
        <v>213</v>
      </c>
      <c r="D79" s="131"/>
      <c r="E79" s="132">
        <v>0.9</v>
      </c>
      <c r="F79" s="133"/>
    </row>
    <row r="80" spans="1:7" ht="15.75" thickBot="1" x14ac:dyDescent="0.3">
      <c r="A80" s="53"/>
      <c r="B80" s="128"/>
      <c r="C80" s="134" t="s">
        <v>214</v>
      </c>
      <c r="D80" s="135"/>
      <c r="E80" s="138">
        <v>1</v>
      </c>
      <c r="F80" s="139"/>
    </row>
  </sheetData>
  <sheetProtection password="C7F4" sheet="1" objects="1" scenarios="1"/>
  <mergeCells count="37">
    <mergeCell ref="E78:F78"/>
    <mergeCell ref="E79:F79"/>
    <mergeCell ref="E80:F80"/>
    <mergeCell ref="E76:F77"/>
    <mergeCell ref="C80:D80"/>
    <mergeCell ref="C78:D78"/>
    <mergeCell ref="C79:D79"/>
    <mergeCell ref="E70:F70"/>
    <mergeCell ref="E71:F71"/>
    <mergeCell ref="E72:F72"/>
    <mergeCell ref="E73:F73"/>
    <mergeCell ref="E74:F74"/>
    <mergeCell ref="E75:F75"/>
    <mergeCell ref="C74:D74"/>
    <mergeCell ref="C75:D75"/>
    <mergeCell ref="C76:D76"/>
    <mergeCell ref="C77:D77"/>
    <mergeCell ref="B71:B74"/>
    <mergeCell ref="B75:B80"/>
    <mergeCell ref="C70:D70"/>
    <mergeCell ref="C71:D71"/>
    <mergeCell ref="C72:D72"/>
    <mergeCell ref="C73:D73"/>
    <mergeCell ref="B28:B55"/>
    <mergeCell ref="C28:C55"/>
    <mergeCell ref="D28:D55"/>
    <mergeCell ref="B57:B66"/>
    <mergeCell ref="C57:C66"/>
    <mergeCell ref="D57:D66"/>
    <mergeCell ref="F3:G3"/>
    <mergeCell ref="B4:B14"/>
    <mergeCell ref="C4:C14"/>
    <mergeCell ref="D4:D14"/>
    <mergeCell ref="B16:B26"/>
    <mergeCell ref="C16:C26"/>
    <mergeCell ref="D16:D26"/>
    <mergeCell ref="F7:G7"/>
  </mergeCells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6"/>
  <sheetViews>
    <sheetView topLeftCell="A6" workbookViewId="0">
      <selection activeCell="E7" sqref="E7"/>
    </sheetView>
  </sheetViews>
  <sheetFormatPr defaultRowHeight="15" x14ac:dyDescent="0.25"/>
  <cols>
    <col min="1" max="1" width="5" bestFit="1" customWidth="1"/>
    <col min="2" max="2" width="14.42578125" bestFit="1" customWidth="1"/>
    <col min="3" max="3" width="8.28515625" bestFit="1" customWidth="1"/>
    <col min="4" max="4" width="6.85546875" bestFit="1" customWidth="1"/>
    <col min="5" max="5" width="8.42578125" bestFit="1" customWidth="1"/>
    <col min="6" max="6" width="51.42578125" bestFit="1" customWidth="1"/>
    <col min="7" max="7" width="8.140625" bestFit="1" customWidth="1"/>
    <col min="8" max="8" width="9.85546875" bestFit="1" customWidth="1"/>
  </cols>
  <sheetData>
    <row r="1" spans="1:8" x14ac:dyDescent="0.25">
      <c r="A1" t="s">
        <v>87</v>
      </c>
      <c r="B1" t="s">
        <v>436</v>
      </c>
      <c r="C1" t="s">
        <v>1</v>
      </c>
      <c r="D1" t="s">
        <v>88</v>
      </c>
      <c r="E1" t="s">
        <v>12</v>
      </c>
      <c r="F1" t="s">
        <v>89</v>
      </c>
      <c r="G1" t="s">
        <v>152</v>
      </c>
      <c r="H1" t="s">
        <v>153</v>
      </c>
    </row>
    <row r="2" spans="1:8" x14ac:dyDescent="0.25">
      <c r="A2">
        <v>22</v>
      </c>
      <c r="B2" s="72" t="s">
        <v>112</v>
      </c>
      <c r="C2" s="72" t="s">
        <v>273</v>
      </c>
      <c r="D2" s="72" t="s">
        <v>294</v>
      </c>
      <c r="E2" s="72"/>
      <c r="F2" s="72" t="s">
        <v>437</v>
      </c>
      <c r="G2" s="72" t="s">
        <v>438</v>
      </c>
      <c r="H2" s="72" t="s">
        <v>439</v>
      </c>
    </row>
    <row r="3" spans="1:8" x14ac:dyDescent="0.25">
      <c r="A3">
        <v>23</v>
      </c>
      <c r="B3" s="72" t="s">
        <v>112</v>
      </c>
      <c r="C3" s="72" t="s">
        <v>273</v>
      </c>
      <c r="D3" s="72" t="s">
        <v>306</v>
      </c>
      <c r="E3" s="72"/>
      <c r="F3" s="72" t="s">
        <v>440</v>
      </c>
      <c r="G3" s="72" t="s">
        <v>438</v>
      </c>
      <c r="H3" s="72" t="s">
        <v>441</v>
      </c>
    </row>
    <row r="4" spans="1:8" x14ac:dyDescent="0.25">
      <c r="A4">
        <v>24</v>
      </c>
      <c r="B4" s="72" t="s">
        <v>112</v>
      </c>
      <c r="C4" s="72" t="s">
        <v>273</v>
      </c>
      <c r="D4" s="72" t="s">
        <v>316</v>
      </c>
      <c r="E4" s="72"/>
      <c r="F4" s="72" t="s">
        <v>442</v>
      </c>
      <c r="G4" s="72" t="s">
        <v>438</v>
      </c>
      <c r="H4" s="72" t="s">
        <v>443</v>
      </c>
    </row>
    <row r="5" spans="1:8" x14ac:dyDescent="0.25">
      <c r="A5">
        <v>25</v>
      </c>
      <c r="B5" s="72" t="s">
        <v>112</v>
      </c>
      <c r="C5" s="72" t="s">
        <v>273</v>
      </c>
      <c r="D5" s="72" t="s">
        <v>444</v>
      </c>
      <c r="E5" s="72"/>
      <c r="F5" s="72" t="s">
        <v>445</v>
      </c>
      <c r="G5" s="72" t="s">
        <v>438</v>
      </c>
      <c r="H5" s="72" t="s">
        <v>446</v>
      </c>
    </row>
    <row r="6" spans="1:8" x14ac:dyDescent="0.25">
      <c r="A6">
        <v>26</v>
      </c>
      <c r="B6" s="72" t="s">
        <v>112</v>
      </c>
      <c r="C6" s="72" t="s">
        <v>273</v>
      </c>
      <c r="D6" s="72" t="s">
        <v>318</v>
      </c>
      <c r="E6" s="72"/>
      <c r="F6" s="72" t="s">
        <v>447</v>
      </c>
      <c r="G6" s="72" t="s">
        <v>438</v>
      </c>
      <c r="H6" s="72" t="s">
        <v>448</v>
      </c>
    </row>
    <row r="7" spans="1:8" x14ac:dyDescent="0.25">
      <c r="A7">
        <v>27</v>
      </c>
      <c r="B7" s="72" t="s">
        <v>112</v>
      </c>
      <c r="C7" s="72" t="s">
        <v>273</v>
      </c>
      <c r="D7" s="72" t="s">
        <v>449</v>
      </c>
      <c r="E7" s="72"/>
      <c r="F7" s="72" t="s">
        <v>14</v>
      </c>
      <c r="G7" s="72" t="s">
        <v>438</v>
      </c>
      <c r="H7" s="72" t="s">
        <v>450</v>
      </c>
    </row>
    <row r="8" spans="1:8" x14ac:dyDescent="0.25">
      <c r="A8">
        <v>28</v>
      </c>
      <c r="B8" s="72" t="s">
        <v>112</v>
      </c>
      <c r="C8" s="72" t="s">
        <v>273</v>
      </c>
      <c r="D8" s="72" t="s">
        <v>451</v>
      </c>
      <c r="E8" s="72"/>
      <c r="F8" s="72" t="s">
        <v>90</v>
      </c>
      <c r="G8" s="72" t="s">
        <v>438</v>
      </c>
      <c r="H8" s="72" t="s">
        <v>452</v>
      </c>
    </row>
    <row r="9" spans="1:8" x14ac:dyDescent="0.25">
      <c r="A9">
        <v>29</v>
      </c>
      <c r="B9" s="72" t="s">
        <v>37</v>
      </c>
      <c r="C9" s="72" t="s">
        <v>273</v>
      </c>
      <c r="D9" s="72" t="s">
        <v>453</v>
      </c>
      <c r="E9" s="72"/>
      <c r="F9" s="72" t="s">
        <v>113</v>
      </c>
      <c r="G9" s="72" t="s">
        <v>454</v>
      </c>
      <c r="H9" s="72" t="s">
        <v>455</v>
      </c>
    </row>
    <row r="10" spans="1:8" x14ac:dyDescent="0.25">
      <c r="A10">
        <v>30</v>
      </c>
      <c r="B10" s="72" t="s">
        <v>37</v>
      </c>
      <c r="C10" s="72" t="s">
        <v>273</v>
      </c>
      <c r="D10" s="72" t="s">
        <v>456</v>
      </c>
      <c r="E10" s="72"/>
      <c r="F10" s="72" t="s">
        <v>114</v>
      </c>
      <c r="G10" s="72" t="s">
        <v>454</v>
      </c>
      <c r="H10" s="72" t="s">
        <v>457</v>
      </c>
    </row>
    <row r="11" spans="1:8" x14ac:dyDescent="0.25">
      <c r="A11">
        <v>31</v>
      </c>
      <c r="B11" s="72" t="s">
        <v>37</v>
      </c>
      <c r="C11" s="72" t="s">
        <v>273</v>
      </c>
      <c r="D11" s="72" t="s">
        <v>391</v>
      </c>
      <c r="E11" s="72"/>
      <c r="F11" s="72" t="s">
        <v>115</v>
      </c>
      <c r="G11" s="72" t="s">
        <v>454</v>
      </c>
      <c r="H11" s="72" t="s">
        <v>458</v>
      </c>
    </row>
    <row r="12" spans="1:8" x14ac:dyDescent="0.25">
      <c r="A12">
        <v>32</v>
      </c>
      <c r="B12" s="72" t="s">
        <v>37</v>
      </c>
      <c r="C12" s="72" t="s">
        <v>273</v>
      </c>
      <c r="D12" s="72" t="s">
        <v>393</v>
      </c>
      <c r="E12" s="72"/>
      <c r="F12" s="72" t="s">
        <v>116</v>
      </c>
      <c r="G12" s="72" t="s">
        <v>454</v>
      </c>
      <c r="H12" s="72" t="s">
        <v>459</v>
      </c>
    </row>
    <row r="13" spans="1:8" x14ac:dyDescent="0.25">
      <c r="A13">
        <v>33</v>
      </c>
      <c r="B13" s="72" t="s">
        <v>37</v>
      </c>
      <c r="C13" s="72" t="s">
        <v>273</v>
      </c>
      <c r="D13" s="72" t="s">
        <v>460</v>
      </c>
      <c r="E13" s="72"/>
      <c r="F13" s="72" t="s">
        <v>117</v>
      </c>
      <c r="G13" s="72" t="s">
        <v>454</v>
      </c>
      <c r="H13" s="72" t="s">
        <v>461</v>
      </c>
    </row>
    <row r="14" spans="1:8" x14ac:dyDescent="0.25">
      <c r="A14">
        <v>34</v>
      </c>
      <c r="B14" s="72" t="s">
        <v>37</v>
      </c>
      <c r="C14" s="72" t="s">
        <v>273</v>
      </c>
      <c r="D14" s="72" t="s">
        <v>462</v>
      </c>
      <c r="E14" s="72"/>
      <c r="F14" s="72" t="s">
        <v>463</v>
      </c>
      <c r="G14" s="72" t="s">
        <v>454</v>
      </c>
      <c r="H14" s="72" t="s">
        <v>464</v>
      </c>
    </row>
    <row r="15" spans="1:8" x14ac:dyDescent="0.25">
      <c r="A15">
        <v>36</v>
      </c>
      <c r="B15" s="72" t="s">
        <v>37</v>
      </c>
      <c r="C15" s="72" t="s">
        <v>273</v>
      </c>
      <c r="D15" s="72" t="s">
        <v>465</v>
      </c>
      <c r="E15" s="72"/>
      <c r="F15" s="72" t="s">
        <v>90</v>
      </c>
      <c r="G15" s="72" t="s">
        <v>454</v>
      </c>
      <c r="H15" s="72" t="s">
        <v>466</v>
      </c>
    </row>
    <row r="16" spans="1:8" x14ac:dyDescent="0.25">
      <c r="A16">
        <v>50</v>
      </c>
      <c r="B16" s="72" t="s">
        <v>467</v>
      </c>
      <c r="C16" s="72" t="s">
        <v>273</v>
      </c>
      <c r="D16" s="72" t="s">
        <v>348</v>
      </c>
      <c r="E16" s="72"/>
      <c r="F16" s="72" t="s">
        <v>129</v>
      </c>
      <c r="G16" s="72" t="s">
        <v>684</v>
      </c>
      <c r="H16" s="72" t="s">
        <v>685</v>
      </c>
    </row>
    <row r="17" spans="1:8" x14ac:dyDescent="0.25">
      <c r="A17">
        <v>51</v>
      </c>
      <c r="B17" s="72" t="s">
        <v>467</v>
      </c>
      <c r="C17" s="72" t="s">
        <v>273</v>
      </c>
      <c r="D17" s="72" t="s">
        <v>352</v>
      </c>
      <c r="E17" s="72"/>
      <c r="F17" s="72" t="s">
        <v>130</v>
      </c>
      <c r="G17" s="72" t="s">
        <v>684</v>
      </c>
      <c r="H17" s="72" t="s">
        <v>686</v>
      </c>
    </row>
    <row r="18" spans="1:8" x14ac:dyDescent="0.25">
      <c r="A18">
        <v>52</v>
      </c>
      <c r="B18" s="72" t="s">
        <v>467</v>
      </c>
      <c r="C18" s="72" t="s">
        <v>273</v>
      </c>
      <c r="D18" s="72" t="s">
        <v>357</v>
      </c>
      <c r="E18" s="72"/>
      <c r="F18" s="72" t="s">
        <v>131</v>
      </c>
      <c r="G18" s="72" t="s">
        <v>684</v>
      </c>
      <c r="H18" s="72" t="s">
        <v>687</v>
      </c>
    </row>
    <row r="19" spans="1:8" x14ac:dyDescent="0.25">
      <c r="A19">
        <v>53</v>
      </c>
      <c r="B19" s="72" t="s">
        <v>467</v>
      </c>
      <c r="C19" s="72" t="s">
        <v>273</v>
      </c>
      <c r="D19" s="72" t="s">
        <v>435</v>
      </c>
      <c r="E19" s="72"/>
      <c r="F19" s="72" t="s">
        <v>14</v>
      </c>
      <c r="G19" s="72" t="s">
        <v>684</v>
      </c>
      <c r="H19" s="72" t="s">
        <v>688</v>
      </c>
    </row>
    <row r="20" spans="1:8" x14ac:dyDescent="0.25">
      <c r="A20">
        <v>54</v>
      </c>
      <c r="B20" s="72" t="s">
        <v>467</v>
      </c>
      <c r="C20" s="72" t="s">
        <v>273</v>
      </c>
      <c r="D20" s="72" t="s">
        <v>468</v>
      </c>
      <c r="E20" s="72"/>
      <c r="F20" s="72" t="s">
        <v>132</v>
      </c>
      <c r="G20" s="72" t="s">
        <v>684</v>
      </c>
      <c r="H20" s="72" t="s">
        <v>689</v>
      </c>
    </row>
    <row r="21" spans="1:8" x14ac:dyDescent="0.25">
      <c r="A21">
        <v>55</v>
      </c>
      <c r="B21" s="72" t="s">
        <v>38</v>
      </c>
      <c r="C21" s="72" t="s">
        <v>273</v>
      </c>
      <c r="D21" s="72" t="s">
        <v>396</v>
      </c>
      <c r="E21" s="72"/>
      <c r="F21" s="72" t="s">
        <v>690</v>
      </c>
      <c r="G21" s="72" t="s">
        <v>469</v>
      </c>
      <c r="H21" s="72" t="s">
        <v>470</v>
      </c>
    </row>
    <row r="22" spans="1:8" x14ac:dyDescent="0.25">
      <c r="A22">
        <v>56</v>
      </c>
      <c r="B22" s="72" t="s">
        <v>38</v>
      </c>
      <c r="C22" s="72" t="s">
        <v>273</v>
      </c>
      <c r="D22" s="72" t="s">
        <v>399</v>
      </c>
      <c r="E22" s="72" t="s">
        <v>23</v>
      </c>
      <c r="F22" s="72" t="s">
        <v>691</v>
      </c>
      <c r="G22" s="72" t="s">
        <v>469</v>
      </c>
      <c r="H22" s="72" t="s">
        <v>471</v>
      </c>
    </row>
    <row r="23" spans="1:8" x14ac:dyDescent="0.25">
      <c r="A23">
        <v>57</v>
      </c>
      <c r="B23" s="72" t="s">
        <v>38</v>
      </c>
      <c r="C23" s="72" t="s">
        <v>273</v>
      </c>
      <c r="D23" s="72" t="s">
        <v>472</v>
      </c>
      <c r="E23" s="72" t="s">
        <v>23</v>
      </c>
      <c r="F23" s="72" t="s">
        <v>135</v>
      </c>
      <c r="G23" s="72" t="s">
        <v>469</v>
      </c>
      <c r="H23" s="72" t="s">
        <v>473</v>
      </c>
    </row>
    <row r="24" spans="1:8" x14ac:dyDescent="0.25">
      <c r="A24">
        <v>58</v>
      </c>
      <c r="B24" s="72" t="s">
        <v>38</v>
      </c>
      <c r="C24" s="72" t="s">
        <v>273</v>
      </c>
      <c r="D24" s="72" t="s">
        <v>474</v>
      </c>
      <c r="E24" s="72" t="s">
        <v>23</v>
      </c>
      <c r="F24" s="72" t="s">
        <v>136</v>
      </c>
      <c r="G24" s="72" t="s">
        <v>469</v>
      </c>
      <c r="H24" s="72" t="s">
        <v>475</v>
      </c>
    </row>
    <row r="25" spans="1:8" x14ac:dyDescent="0.25">
      <c r="A25">
        <v>59</v>
      </c>
      <c r="B25" s="72" t="s">
        <v>38</v>
      </c>
      <c r="C25" s="72" t="s">
        <v>273</v>
      </c>
      <c r="D25" s="72" t="s">
        <v>476</v>
      </c>
      <c r="E25" s="72"/>
      <c r="F25" s="72" t="s">
        <v>14</v>
      </c>
      <c r="G25" s="72" t="s">
        <v>469</v>
      </c>
      <c r="H25" s="72" t="s">
        <v>477</v>
      </c>
    </row>
    <row r="26" spans="1:8" x14ac:dyDescent="0.25">
      <c r="A26">
        <v>60</v>
      </c>
      <c r="B26" s="72" t="s">
        <v>38</v>
      </c>
      <c r="C26" s="72" t="s">
        <v>273</v>
      </c>
      <c r="D26" s="72" t="s">
        <v>478</v>
      </c>
      <c r="E26" s="72"/>
      <c r="F26" s="72" t="s">
        <v>90</v>
      </c>
      <c r="G26" s="72" t="s">
        <v>469</v>
      </c>
      <c r="H26" s="72" t="s">
        <v>479</v>
      </c>
    </row>
    <row r="27" spans="1:8" x14ac:dyDescent="0.25">
      <c r="A27">
        <v>1</v>
      </c>
      <c r="B27" s="72" t="s">
        <v>2</v>
      </c>
      <c r="C27" s="72" t="s">
        <v>273</v>
      </c>
      <c r="D27" s="72" t="s">
        <v>49</v>
      </c>
      <c r="E27" s="72"/>
      <c r="F27" s="72" t="s">
        <v>154</v>
      </c>
      <c r="G27" s="72" t="s">
        <v>229</v>
      </c>
      <c r="H27" s="72" t="s">
        <v>230</v>
      </c>
    </row>
    <row r="28" spans="1:8" x14ac:dyDescent="0.25">
      <c r="A28">
        <v>2</v>
      </c>
      <c r="B28" s="72" t="s">
        <v>2</v>
      </c>
      <c r="C28" s="72" t="s">
        <v>273</v>
      </c>
      <c r="D28" s="72" t="s">
        <v>50</v>
      </c>
      <c r="E28" s="72"/>
      <c r="F28" s="72" t="s">
        <v>155</v>
      </c>
      <c r="G28" s="72" t="s">
        <v>229</v>
      </c>
      <c r="H28" s="72" t="s">
        <v>231</v>
      </c>
    </row>
    <row r="29" spans="1:8" x14ac:dyDescent="0.25">
      <c r="A29">
        <v>3</v>
      </c>
      <c r="B29" s="72" t="s">
        <v>2</v>
      </c>
      <c r="C29" s="72" t="s">
        <v>273</v>
      </c>
      <c r="D29" s="72" t="s">
        <v>51</v>
      </c>
      <c r="E29" s="72"/>
      <c r="F29" s="72" t="s">
        <v>480</v>
      </c>
      <c r="G29" s="72" t="s">
        <v>229</v>
      </c>
      <c r="H29" s="72" t="s">
        <v>232</v>
      </c>
    </row>
    <row r="30" spans="1:8" x14ac:dyDescent="0.25">
      <c r="A30">
        <v>4</v>
      </c>
      <c r="B30" s="72" t="s">
        <v>2</v>
      </c>
      <c r="C30" s="72" t="s">
        <v>273</v>
      </c>
      <c r="D30" s="72" t="s">
        <v>52</v>
      </c>
      <c r="E30" s="72"/>
      <c r="F30" s="72" t="s">
        <v>156</v>
      </c>
      <c r="G30" s="72" t="s">
        <v>229</v>
      </c>
      <c r="H30" s="72" t="s">
        <v>233</v>
      </c>
    </row>
    <row r="31" spans="1:8" x14ac:dyDescent="0.25">
      <c r="A31">
        <v>5</v>
      </c>
      <c r="B31" s="72" t="s">
        <v>2</v>
      </c>
      <c r="C31" s="72" t="s">
        <v>273</v>
      </c>
      <c r="D31" s="72" t="s">
        <v>157</v>
      </c>
      <c r="E31" s="72"/>
      <c r="F31" s="72" t="s">
        <v>158</v>
      </c>
      <c r="G31" s="72" t="s">
        <v>229</v>
      </c>
      <c r="H31" s="72" t="s">
        <v>234</v>
      </c>
    </row>
    <row r="32" spans="1:8" x14ac:dyDescent="0.25">
      <c r="A32">
        <v>6</v>
      </c>
      <c r="B32" s="72" t="s">
        <v>2</v>
      </c>
      <c r="C32" s="72" t="s">
        <v>273</v>
      </c>
      <c r="D32" s="72" t="s">
        <v>91</v>
      </c>
      <c r="E32" s="72"/>
      <c r="F32" s="72" t="s">
        <v>92</v>
      </c>
      <c r="G32" s="72" t="s">
        <v>229</v>
      </c>
      <c r="H32" s="72" t="s">
        <v>235</v>
      </c>
    </row>
    <row r="33" spans="1:8" x14ac:dyDescent="0.25">
      <c r="A33">
        <v>7</v>
      </c>
      <c r="B33" s="72" t="s">
        <v>2</v>
      </c>
      <c r="C33" s="72" t="s">
        <v>273</v>
      </c>
      <c r="D33" s="72" t="s">
        <v>93</v>
      </c>
      <c r="E33" s="72"/>
      <c r="F33" s="72" t="s">
        <v>94</v>
      </c>
      <c r="G33" s="72" t="s">
        <v>229</v>
      </c>
      <c r="H33" s="72" t="s">
        <v>236</v>
      </c>
    </row>
    <row r="34" spans="1:8" x14ac:dyDescent="0.25">
      <c r="A34">
        <v>8</v>
      </c>
      <c r="B34" s="72" t="s">
        <v>2</v>
      </c>
      <c r="C34" s="72" t="s">
        <v>273</v>
      </c>
      <c r="D34" s="72" t="s">
        <v>95</v>
      </c>
      <c r="E34" s="72"/>
      <c r="F34" s="72" t="s">
        <v>96</v>
      </c>
      <c r="G34" s="72" t="s">
        <v>229</v>
      </c>
      <c r="H34" s="72" t="s">
        <v>237</v>
      </c>
    </row>
    <row r="35" spans="1:8" x14ac:dyDescent="0.25">
      <c r="A35">
        <v>9</v>
      </c>
      <c r="B35" s="72" t="s">
        <v>2</v>
      </c>
      <c r="C35" s="72" t="s">
        <v>273</v>
      </c>
      <c r="D35" s="72" t="s">
        <v>97</v>
      </c>
      <c r="E35" s="72"/>
      <c r="F35" s="72" t="s">
        <v>98</v>
      </c>
      <c r="G35" s="72" t="s">
        <v>229</v>
      </c>
      <c r="H35" s="72" t="s">
        <v>238</v>
      </c>
    </row>
    <row r="36" spans="1:8" x14ac:dyDescent="0.25">
      <c r="A36">
        <v>10</v>
      </c>
      <c r="B36" s="72" t="s">
        <v>2</v>
      </c>
      <c r="C36" s="72" t="s">
        <v>273</v>
      </c>
      <c r="D36" s="72" t="s">
        <v>99</v>
      </c>
      <c r="E36" s="72"/>
      <c r="F36" s="72" t="s">
        <v>100</v>
      </c>
      <c r="G36" s="72" t="s">
        <v>229</v>
      </c>
      <c r="H36" s="72" t="s">
        <v>239</v>
      </c>
    </row>
    <row r="37" spans="1:8" x14ac:dyDescent="0.25">
      <c r="A37">
        <v>11</v>
      </c>
      <c r="B37" s="72" t="s">
        <v>2</v>
      </c>
      <c r="C37" s="72" t="s">
        <v>273</v>
      </c>
      <c r="D37" s="72" t="s">
        <v>101</v>
      </c>
      <c r="E37" s="72"/>
      <c r="F37" s="72" t="s">
        <v>102</v>
      </c>
      <c r="G37" s="72" t="s">
        <v>229</v>
      </c>
      <c r="H37" s="72" t="s">
        <v>240</v>
      </c>
    </row>
    <row r="38" spans="1:8" x14ac:dyDescent="0.25">
      <c r="A38">
        <v>12</v>
      </c>
      <c r="B38" s="72" t="s">
        <v>2</v>
      </c>
      <c r="C38" s="72" t="s">
        <v>273</v>
      </c>
      <c r="D38" s="72" t="s">
        <v>103</v>
      </c>
      <c r="E38" s="72"/>
      <c r="F38" s="72" t="s">
        <v>104</v>
      </c>
      <c r="G38" s="72" t="s">
        <v>229</v>
      </c>
      <c r="H38" s="72" t="s">
        <v>241</v>
      </c>
    </row>
    <row r="39" spans="1:8" x14ac:dyDescent="0.25">
      <c r="A39">
        <v>13</v>
      </c>
      <c r="B39" s="72" t="s">
        <v>2</v>
      </c>
      <c r="C39" s="72" t="s">
        <v>273</v>
      </c>
      <c r="D39" s="72" t="s">
        <v>105</v>
      </c>
      <c r="E39" s="72"/>
      <c r="F39" s="72" t="s">
        <v>106</v>
      </c>
      <c r="G39" s="72" t="s">
        <v>229</v>
      </c>
      <c r="H39" s="72" t="s">
        <v>242</v>
      </c>
    </row>
    <row r="40" spans="1:8" x14ac:dyDescent="0.25">
      <c r="A40">
        <v>14</v>
      </c>
      <c r="B40" s="72" t="s">
        <v>2</v>
      </c>
      <c r="C40" s="72" t="s">
        <v>273</v>
      </c>
      <c r="D40" s="72" t="s">
        <v>107</v>
      </c>
      <c r="E40" s="72"/>
      <c r="F40" s="72" t="s">
        <v>108</v>
      </c>
      <c r="G40" s="72" t="s">
        <v>229</v>
      </c>
      <c r="H40" s="72" t="s">
        <v>243</v>
      </c>
    </row>
    <row r="41" spans="1:8" x14ac:dyDescent="0.25">
      <c r="A41">
        <v>15</v>
      </c>
      <c r="B41" s="72" t="s">
        <v>2</v>
      </c>
      <c r="C41" s="72" t="s">
        <v>273</v>
      </c>
      <c r="D41" s="72" t="s">
        <v>109</v>
      </c>
      <c r="E41" s="72"/>
      <c r="F41" s="72" t="s">
        <v>48</v>
      </c>
      <c r="G41" s="72" t="s">
        <v>229</v>
      </c>
      <c r="H41" s="72" t="s">
        <v>244</v>
      </c>
    </row>
    <row r="42" spans="1:8" x14ac:dyDescent="0.25">
      <c r="A42">
        <v>16</v>
      </c>
      <c r="B42" s="72" t="s">
        <v>2</v>
      </c>
      <c r="C42" s="72" t="s">
        <v>273</v>
      </c>
      <c r="D42" s="72" t="s">
        <v>110</v>
      </c>
      <c r="E42" s="72"/>
      <c r="F42" s="72" t="s">
        <v>111</v>
      </c>
      <c r="G42" s="72" t="s">
        <v>229</v>
      </c>
      <c r="H42" s="72" t="s">
        <v>245</v>
      </c>
    </row>
    <row r="43" spans="1:8" x14ac:dyDescent="0.25">
      <c r="A43">
        <v>17</v>
      </c>
      <c r="B43" s="72" t="s">
        <v>2</v>
      </c>
      <c r="C43" s="72" t="s">
        <v>273</v>
      </c>
      <c r="D43" s="72" t="s">
        <v>159</v>
      </c>
      <c r="E43" s="72"/>
      <c r="F43" s="72" t="s">
        <v>46</v>
      </c>
      <c r="G43" s="72" t="s">
        <v>229</v>
      </c>
      <c r="H43" s="72" t="s">
        <v>246</v>
      </c>
    </row>
    <row r="44" spans="1:8" x14ac:dyDescent="0.25">
      <c r="A44">
        <v>18</v>
      </c>
      <c r="B44" s="72" t="s">
        <v>2</v>
      </c>
      <c r="C44" s="72" t="s">
        <v>273</v>
      </c>
      <c r="D44" s="72" t="s">
        <v>160</v>
      </c>
      <c r="E44" s="72"/>
      <c r="F44" s="72" t="s">
        <v>47</v>
      </c>
      <c r="G44" s="72" t="s">
        <v>229</v>
      </c>
      <c r="H44" s="72" t="s">
        <v>247</v>
      </c>
    </row>
    <row r="45" spans="1:8" x14ac:dyDescent="0.25">
      <c r="A45">
        <v>19</v>
      </c>
      <c r="B45" s="72" t="s">
        <v>2</v>
      </c>
      <c r="C45" s="72" t="s">
        <v>273</v>
      </c>
      <c r="D45" s="72" t="s">
        <v>161</v>
      </c>
      <c r="E45" s="72"/>
      <c r="F45" s="72" t="s">
        <v>162</v>
      </c>
      <c r="G45" s="72" t="s">
        <v>229</v>
      </c>
      <c r="H45" s="72" t="s">
        <v>248</v>
      </c>
    </row>
    <row r="46" spans="1:8" x14ac:dyDescent="0.25">
      <c r="A46">
        <v>20</v>
      </c>
      <c r="B46" s="72" t="s">
        <v>2</v>
      </c>
      <c r="C46" s="72" t="s">
        <v>273</v>
      </c>
      <c r="D46" s="72" t="s">
        <v>163</v>
      </c>
      <c r="E46" s="72"/>
      <c r="F46" s="72" t="s">
        <v>164</v>
      </c>
      <c r="G46" s="72" t="s">
        <v>229</v>
      </c>
      <c r="H46" s="72" t="s">
        <v>249</v>
      </c>
    </row>
    <row r="47" spans="1:8" x14ac:dyDescent="0.25">
      <c r="A47">
        <v>21</v>
      </c>
      <c r="B47" s="72" t="s">
        <v>2</v>
      </c>
      <c r="C47" s="72" t="s">
        <v>273</v>
      </c>
      <c r="D47" s="72" t="s">
        <v>165</v>
      </c>
      <c r="E47" s="72"/>
      <c r="F47" s="72" t="s">
        <v>90</v>
      </c>
      <c r="G47" s="72" t="s">
        <v>229</v>
      </c>
      <c r="H47" s="72" t="s">
        <v>250</v>
      </c>
    </row>
    <row r="48" spans="1:8" x14ac:dyDescent="0.25">
      <c r="A48">
        <v>61</v>
      </c>
      <c r="B48" s="72" t="s">
        <v>481</v>
      </c>
      <c r="C48" s="72" t="s">
        <v>273</v>
      </c>
      <c r="D48" s="72" t="s">
        <v>365</v>
      </c>
      <c r="E48" s="72"/>
      <c r="F48" s="72" t="s">
        <v>137</v>
      </c>
      <c r="G48" s="72" t="s">
        <v>692</v>
      </c>
      <c r="H48" s="72" t="s">
        <v>693</v>
      </c>
    </row>
    <row r="49" spans="1:8" x14ac:dyDescent="0.25">
      <c r="A49">
        <v>62</v>
      </c>
      <c r="B49" s="72" t="s">
        <v>481</v>
      </c>
      <c r="C49" s="72" t="s">
        <v>273</v>
      </c>
      <c r="D49" s="72" t="s">
        <v>367</v>
      </c>
      <c r="E49" s="72"/>
      <c r="F49" s="72" t="s">
        <v>138</v>
      </c>
      <c r="G49" s="72" t="s">
        <v>692</v>
      </c>
      <c r="H49" s="72" t="s">
        <v>694</v>
      </c>
    </row>
    <row r="50" spans="1:8" x14ac:dyDescent="0.25">
      <c r="A50">
        <v>63</v>
      </c>
      <c r="B50" s="72" t="s">
        <v>481</v>
      </c>
      <c r="C50" s="72" t="s">
        <v>273</v>
      </c>
      <c r="D50" s="72" t="s">
        <v>371</v>
      </c>
      <c r="E50" s="72"/>
      <c r="F50" s="72" t="s">
        <v>139</v>
      </c>
      <c r="G50" s="72" t="s">
        <v>692</v>
      </c>
      <c r="H50" s="72" t="s">
        <v>695</v>
      </c>
    </row>
    <row r="51" spans="1:8" x14ac:dyDescent="0.25">
      <c r="A51">
        <v>64</v>
      </c>
      <c r="B51" s="72" t="s">
        <v>481</v>
      </c>
      <c r="C51" s="72" t="s">
        <v>273</v>
      </c>
      <c r="D51" s="72" t="s">
        <v>375</v>
      </c>
      <c r="E51" s="72"/>
      <c r="F51" s="72" t="s">
        <v>482</v>
      </c>
      <c r="G51" s="72" t="s">
        <v>692</v>
      </c>
      <c r="H51" s="72" t="s">
        <v>696</v>
      </c>
    </row>
    <row r="52" spans="1:8" x14ac:dyDescent="0.25">
      <c r="A52">
        <v>65</v>
      </c>
      <c r="B52" s="72" t="s">
        <v>481</v>
      </c>
      <c r="C52" s="72" t="s">
        <v>273</v>
      </c>
      <c r="D52" s="72" t="s">
        <v>483</v>
      </c>
      <c r="E52" s="72"/>
      <c r="F52" s="72" t="s">
        <v>141</v>
      </c>
      <c r="G52" s="72" t="s">
        <v>692</v>
      </c>
      <c r="H52" s="72" t="s">
        <v>697</v>
      </c>
    </row>
    <row r="53" spans="1:8" x14ac:dyDescent="0.25">
      <c r="A53">
        <v>66</v>
      </c>
      <c r="B53" s="72" t="s">
        <v>481</v>
      </c>
      <c r="C53" s="72" t="s">
        <v>273</v>
      </c>
      <c r="D53" s="72" t="s">
        <v>377</v>
      </c>
      <c r="E53" s="72"/>
      <c r="F53" s="72" t="s">
        <v>142</v>
      </c>
      <c r="G53" s="72" t="s">
        <v>692</v>
      </c>
      <c r="H53" s="72" t="s">
        <v>698</v>
      </c>
    </row>
    <row r="54" spans="1:8" x14ac:dyDescent="0.25">
      <c r="A54">
        <v>67</v>
      </c>
      <c r="B54" s="72" t="s">
        <v>481</v>
      </c>
      <c r="C54" s="72" t="s">
        <v>273</v>
      </c>
      <c r="D54" s="72" t="s">
        <v>484</v>
      </c>
      <c r="E54" s="72"/>
      <c r="F54" s="72" t="s">
        <v>14</v>
      </c>
      <c r="G54" s="72" t="s">
        <v>692</v>
      </c>
      <c r="H54" s="72" t="s">
        <v>699</v>
      </c>
    </row>
    <row r="55" spans="1:8" x14ac:dyDescent="0.25">
      <c r="A55">
        <v>68</v>
      </c>
      <c r="B55" s="72" t="s">
        <v>481</v>
      </c>
      <c r="C55" s="72" t="s">
        <v>273</v>
      </c>
      <c r="D55" s="72" t="s">
        <v>485</v>
      </c>
      <c r="E55" s="72"/>
      <c r="F55" s="72" t="s">
        <v>90</v>
      </c>
      <c r="G55" s="72" t="s">
        <v>692</v>
      </c>
      <c r="H55" s="72" t="s">
        <v>700</v>
      </c>
    </row>
    <row r="56" spans="1:8" x14ac:dyDescent="0.25">
      <c r="A56">
        <v>69</v>
      </c>
      <c r="B56" s="72" t="s">
        <v>486</v>
      </c>
      <c r="C56" s="72" t="s">
        <v>273</v>
      </c>
      <c r="D56" s="72" t="s">
        <v>380</v>
      </c>
      <c r="E56" s="72"/>
      <c r="F56" s="72" t="s">
        <v>143</v>
      </c>
      <c r="G56" s="72" t="s">
        <v>701</v>
      </c>
      <c r="H56" s="72" t="s">
        <v>702</v>
      </c>
    </row>
    <row r="57" spans="1:8" x14ac:dyDescent="0.25">
      <c r="A57">
        <v>70</v>
      </c>
      <c r="B57" s="72" t="s">
        <v>486</v>
      </c>
      <c r="C57" s="72" t="s">
        <v>273</v>
      </c>
      <c r="D57" s="72" t="s">
        <v>381</v>
      </c>
      <c r="E57" s="72"/>
      <c r="F57" s="72" t="s">
        <v>144</v>
      </c>
      <c r="G57" s="72" t="s">
        <v>701</v>
      </c>
      <c r="H57" s="72" t="s">
        <v>703</v>
      </c>
    </row>
    <row r="58" spans="1:8" x14ac:dyDescent="0.25">
      <c r="A58">
        <v>71</v>
      </c>
      <c r="B58" s="72" t="s">
        <v>486</v>
      </c>
      <c r="C58" s="72" t="s">
        <v>273</v>
      </c>
      <c r="D58" s="72" t="s">
        <v>382</v>
      </c>
      <c r="E58" s="72"/>
      <c r="F58" s="72" t="s">
        <v>145</v>
      </c>
      <c r="G58" s="72" t="s">
        <v>701</v>
      </c>
      <c r="H58" s="72" t="s">
        <v>704</v>
      </c>
    </row>
    <row r="59" spans="1:8" x14ac:dyDescent="0.25">
      <c r="A59">
        <v>72</v>
      </c>
      <c r="B59" s="72" t="s">
        <v>486</v>
      </c>
      <c r="C59" s="72" t="s">
        <v>273</v>
      </c>
      <c r="D59" s="72" t="s">
        <v>385</v>
      </c>
      <c r="E59" s="72"/>
      <c r="F59" s="72" t="s">
        <v>705</v>
      </c>
      <c r="G59" s="72" t="s">
        <v>701</v>
      </c>
      <c r="H59" s="72" t="s">
        <v>706</v>
      </c>
    </row>
    <row r="60" spans="1:8" x14ac:dyDescent="0.25">
      <c r="A60">
        <v>73</v>
      </c>
      <c r="B60" s="72" t="s">
        <v>486</v>
      </c>
      <c r="C60" s="72" t="s">
        <v>273</v>
      </c>
      <c r="D60" s="72" t="s">
        <v>387</v>
      </c>
      <c r="E60" s="72"/>
      <c r="F60" s="72" t="s">
        <v>147</v>
      </c>
      <c r="G60" s="72" t="s">
        <v>701</v>
      </c>
      <c r="H60" s="72" t="s">
        <v>707</v>
      </c>
    </row>
    <row r="61" spans="1:8" x14ac:dyDescent="0.25">
      <c r="A61">
        <v>74</v>
      </c>
      <c r="B61" s="72" t="s">
        <v>486</v>
      </c>
      <c r="C61" s="72" t="s">
        <v>273</v>
      </c>
      <c r="D61" s="72" t="s">
        <v>389</v>
      </c>
      <c r="E61" s="72"/>
      <c r="F61" s="72" t="s">
        <v>487</v>
      </c>
      <c r="G61" s="72" t="s">
        <v>701</v>
      </c>
      <c r="H61" s="72" t="s">
        <v>708</v>
      </c>
    </row>
    <row r="62" spans="1:8" x14ac:dyDescent="0.25">
      <c r="A62">
        <v>75</v>
      </c>
      <c r="B62" s="72" t="s">
        <v>486</v>
      </c>
      <c r="C62" s="72" t="s">
        <v>273</v>
      </c>
      <c r="D62" s="72" t="s">
        <v>488</v>
      </c>
      <c r="E62" s="72"/>
      <c r="F62" s="72" t="s">
        <v>14</v>
      </c>
      <c r="G62" s="72" t="s">
        <v>701</v>
      </c>
      <c r="H62" s="72" t="s">
        <v>709</v>
      </c>
    </row>
    <row r="63" spans="1:8" x14ac:dyDescent="0.25">
      <c r="A63">
        <v>76</v>
      </c>
      <c r="B63" s="72" t="s">
        <v>486</v>
      </c>
      <c r="C63" s="72" t="s">
        <v>273</v>
      </c>
      <c r="D63" s="72" t="s">
        <v>489</v>
      </c>
      <c r="E63" s="72"/>
      <c r="F63" s="72" t="s">
        <v>90</v>
      </c>
      <c r="G63" s="72" t="s">
        <v>701</v>
      </c>
      <c r="H63" s="72" t="s">
        <v>710</v>
      </c>
    </row>
    <row r="64" spans="1:8" x14ac:dyDescent="0.25">
      <c r="A64">
        <v>37</v>
      </c>
      <c r="B64" s="72" t="s">
        <v>36</v>
      </c>
      <c r="C64" s="72" t="s">
        <v>273</v>
      </c>
      <c r="D64" s="72" t="s">
        <v>319</v>
      </c>
      <c r="E64" s="72"/>
      <c r="F64" s="72" t="s">
        <v>118</v>
      </c>
      <c r="G64" s="72" t="s">
        <v>490</v>
      </c>
      <c r="H64" s="72" t="s">
        <v>491</v>
      </c>
    </row>
    <row r="65" spans="1:8" x14ac:dyDescent="0.25">
      <c r="A65">
        <v>38</v>
      </c>
      <c r="B65" s="72" t="s">
        <v>36</v>
      </c>
      <c r="C65" s="72" t="s">
        <v>273</v>
      </c>
      <c r="D65" s="72" t="s">
        <v>326</v>
      </c>
      <c r="E65" s="72"/>
      <c r="F65" s="72" t="s">
        <v>119</v>
      </c>
      <c r="G65" s="72" t="s">
        <v>490</v>
      </c>
      <c r="H65" s="72" t="s">
        <v>492</v>
      </c>
    </row>
    <row r="66" spans="1:8" x14ac:dyDescent="0.25">
      <c r="A66">
        <v>39</v>
      </c>
      <c r="B66" s="72" t="s">
        <v>36</v>
      </c>
      <c r="C66" s="72" t="s">
        <v>273</v>
      </c>
      <c r="D66" s="72" t="s">
        <v>493</v>
      </c>
      <c r="E66" s="72"/>
      <c r="F66" s="72" t="s">
        <v>120</v>
      </c>
      <c r="G66" s="72" t="s">
        <v>490</v>
      </c>
      <c r="H66" s="72" t="s">
        <v>494</v>
      </c>
    </row>
    <row r="67" spans="1:8" x14ac:dyDescent="0.25">
      <c r="A67">
        <v>40</v>
      </c>
      <c r="B67" s="72" t="s">
        <v>36</v>
      </c>
      <c r="C67" s="72" t="s">
        <v>273</v>
      </c>
      <c r="D67" s="72" t="s">
        <v>495</v>
      </c>
      <c r="E67" s="72"/>
      <c r="F67" s="72" t="s">
        <v>121</v>
      </c>
      <c r="G67" s="72" t="s">
        <v>490</v>
      </c>
      <c r="H67" s="72" t="s">
        <v>496</v>
      </c>
    </row>
    <row r="68" spans="1:8" x14ac:dyDescent="0.25">
      <c r="A68">
        <v>41</v>
      </c>
      <c r="B68" s="72" t="s">
        <v>36</v>
      </c>
      <c r="C68" s="72" t="s">
        <v>273</v>
      </c>
      <c r="D68" s="72" t="s">
        <v>428</v>
      </c>
      <c r="E68" s="72"/>
      <c r="F68" s="72" t="s">
        <v>122</v>
      </c>
      <c r="G68" s="72" t="s">
        <v>490</v>
      </c>
      <c r="H68" s="72" t="s">
        <v>497</v>
      </c>
    </row>
    <row r="69" spans="1:8" x14ac:dyDescent="0.25">
      <c r="A69">
        <v>42</v>
      </c>
      <c r="B69" s="72" t="s">
        <v>36</v>
      </c>
      <c r="C69" s="72" t="s">
        <v>273</v>
      </c>
      <c r="D69" s="72" t="s">
        <v>429</v>
      </c>
      <c r="E69" s="72"/>
      <c r="F69" s="72" t="s">
        <v>123</v>
      </c>
      <c r="G69" s="72" t="s">
        <v>490</v>
      </c>
      <c r="H69" s="72" t="s">
        <v>498</v>
      </c>
    </row>
    <row r="70" spans="1:8" x14ac:dyDescent="0.25">
      <c r="A70">
        <v>43</v>
      </c>
      <c r="B70" s="72" t="s">
        <v>36</v>
      </c>
      <c r="C70" s="72" t="s">
        <v>273</v>
      </c>
      <c r="D70" s="72" t="s">
        <v>430</v>
      </c>
      <c r="E70" s="72"/>
      <c r="F70" s="72" t="s">
        <v>124</v>
      </c>
      <c r="G70" s="72" t="s">
        <v>490</v>
      </c>
      <c r="H70" s="72" t="s">
        <v>499</v>
      </c>
    </row>
    <row r="71" spans="1:8" x14ac:dyDescent="0.25">
      <c r="A71">
        <v>44</v>
      </c>
      <c r="B71" s="72" t="s">
        <v>36</v>
      </c>
      <c r="C71" s="72" t="s">
        <v>273</v>
      </c>
      <c r="D71" s="72" t="s">
        <v>500</v>
      </c>
      <c r="E71" s="72"/>
      <c r="F71" s="72" t="s">
        <v>125</v>
      </c>
      <c r="G71" s="72" t="s">
        <v>490</v>
      </c>
      <c r="H71" s="72" t="s">
        <v>501</v>
      </c>
    </row>
    <row r="72" spans="1:8" x14ac:dyDescent="0.25">
      <c r="A72">
        <v>45</v>
      </c>
      <c r="B72" s="72" t="s">
        <v>36</v>
      </c>
      <c r="C72" s="72" t="s">
        <v>273</v>
      </c>
      <c r="D72" s="72" t="s">
        <v>432</v>
      </c>
      <c r="E72" s="72"/>
      <c r="F72" s="72" t="s">
        <v>126</v>
      </c>
      <c r="G72" s="72" t="s">
        <v>490</v>
      </c>
      <c r="H72" s="72" t="s">
        <v>502</v>
      </c>
    </row>
    <row r="73" spans="1:8" x14ac:dyDescent="0.25">
      <c r="A73">
        <v>46</v>
      </c>
      <c r="B73" s="72" t="s">
        <v>36</v>
      </c>
      <c r="C73" s="72" t="s">
        <v>273</v>
      </c>
      <c r="D73" s="72" t="s">
        <v>503</v>
      </c>
      <c r="E73" s="72"/>
      <c r="F73" s="72" t="s">
        <v>127</v>
      </c>
      <c r="G73" s="72" t="s">
        <v>490</v>
      </c>
      <c r="H73" s="72" t="s">
        <v>504</v>
      </c>
    </row>
    <row r="74" spans="1:8" x14ac:dyDescent="0.25">
      <c r="A74">
        <v>47</v>
      </c>
      <c r="B74" s="72" t="s">
        <v>36</v>
      </c>
      <c r="C74" s="72" t="s">
        <v>273</v>
      </c>
      <c r="D74" s="72" t="s">
        <v>433</v>
      </c>
      <c r="E74" s="72"/>
      <c r="F74" s="72" t="s">
        <v>128</v>
      </c>
      <c r="G74" s="72" t="s">
        <v>490</v>
      </c>
      <c r="H74" s="72" t="s">
        <v>505</v>
      </c>
    </row>
    <row r="75" spans="1:8" x14ac:dyDescent="0.25">
      <c r="A75">
        <v>48</v>
      </c>
      <c r="B75" s="72" t="s">
        <v>36</v>
      </c>
      <c r="C75" s="72" t="s">
        <v>273</v>
      </c>
      <c r="D75" s="72" t="s">
        <v>506</v>
      </c>
      <c r="E75" s="72"/>
      <c r="F75" s="72" t="s">
        <v>14</v>
      </c>
      <c r="G75" s="72" t="s">
        <v>490</v>
      </c>
      <c r="H75" s="72" t="s">
        <v>507</v>
      </c>
    </row>
    <row r="76" spans="1:8" x14ac:dyDescent="0.25">
      <c r="A76">
        <v>49</v>
      </c>
      <c r="B76" s="72" t="s">
        <v>36</v>
      </c>
      <c r="C76" s="72" t="s">
        <v>273</v>
      </c>
      <c r="D76" s="72" t="s">
        <v>508</v>
      </c>
      <c r="E76" s="72"/>
      <c r="F76" s="72" t="s">
        <v>90</v>
      </c>
      <c r="G76" s="72" t="s">
        <v>490</v>
      </c>
      <c r="H76" s="72" t="s">
        <v>509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AY91"/>
  <sheetViews>
    <sheetView showGridLines="0" showZeros="0" topLeftCell="C1" zoomScale="85" zoomScaleNormal="85" workbookViewId="0">
      <pane xSplit="5" ySplit="6" topLeftCell="H7" activePane="bottomRight" state="frozen"/>
      <selection activeCell="C1" sqref="C1"/>
      <selection pane="topRight" activeCell="H1" sqref="H1"/>
      <selection pane="bottomLeft" activeCell="C7" sqref="C7"/>
      <selection pane="bottomRight" activeCell="K9" sqref="K9"/>
    </sheetView>
  </sheetViews>
  <sheetFormatPr defaultRowHeight="15" x14ac:dyDescent="0.25"/>
  <cols>
    <col min="1" max="1" width="5.85546875" hidden="1" customWidth="1"/>
    <col min="2" max="2" width="9.85546875" style="53" hidden="1" customWidth="1"/>
    <col min="3" max="3" width="6.140625" customWidth="1"/>
    <col min="4" max="4" width="6.85546875" customWidth="1"/>
    <col min="5" max="5" width="11.5703125" customWidth="1"/>
    <col min="6" max="6" width="33" customWidth="1"/>
    <col min="7" max="7" width="13.140625" customWidth="1"/>
    <col min="8" max="8" width="9.5703125" customWidth="1"/>
    <col min="9" max="9" width="11.140625" customWidth="1"/>
    <col min="10" max="10" width="35" customWidth="1"/>
    <col min="11" max="11" width="58.140625" customWidth="1"/>
    <col min="12" max="12" width="8.5703125" customWidth="1"/>
    <col min="13" max="13" width="20.42578125" customWidth="1"/>
    <col min="14" max="14" width="47" hidden="1" customWidth="1"/>
    <col min="15" max="15" width="3.5703125" hidden="1" customWidth="1"/>
    <col min="16" max="16" width="47" hidden="1" customWidth="1"/>
    <col min="17" max="17" width="2.5703125" customWidth="1"/>
    <col min="18" max="18" width="47" customWidth="1"/>
  </cols>
  <sheetData>
    <row r="1" spans="1:16" ht="2.25" customHeight="1" x14ac:dyDescent="0.25">
      <c r="C1" s="2"/>
      <c r="D1" s="2"/>
      <c r="E1" s="2"/>
      <c r="F1" s="2"/>
    </row>
    <row r="2" spans="1:16" ht="51" customHeight="1" x14ac:dyDescent="0.25">
      <c r="C2" s="142" t="str">
        <f ca="1">CONCATENATE(MID(Setup!A12,FIND("[",Setup!A12)+1,FIND(".xls",Setup!A12)-FIND("[",Setup!A12)-1),CHAR(10),TEXT(NOW(),"mmm dd, yyyy"))</f>
        <v>Monthly Progress Template BRI 2019-10 - 11-4-2019
Nov 04, 2019</v>
      </c>
      <c r="D2" s="142"/>
      <c r="E2" s="142"/>
      <c r="F2" s="142"/>
    </row>
    <row r="3" spans="1:16" x14ac:dyDescent="0.25">
      <c r="C3" s="2"/>
      <c r="D3" s="2"/>
      <c r="E3" s="2"/>
      <c r="F3" s="54"/>
      <c r="I3" s="54"/>
      <c r="J3" s="54"/>
    </row>
    <row r="4" spans="1:16" ht="12.75" customHeight="1" x14ac:dyDescent="0.25">
      <c r="C4" s="3"/>
      <c r="D4" s="3"/>
      <c r="E4" s="3"/>
    </row>
    <row r="5" spans="1:16" ht="16.5" thickBot="1" x14ac:dyDescent="0.3">
      <c r="C5" s="12" t="str">
        <f>Setup!$A$6&amp;" Deliverables Progress for "&amp;Setup!$A$9&amp;" Work Period "</f>
        <v xml:space="preserve">BRI Deliverables Progress for 2019-10 Work Period </v>
      </c>
      <c r="D5" s="12"/>
      <c r="E5" s="12"/>
      <c r="F5" s="13"/>
      <c r="G5" s="55"/>
      <c r="H5" s="55"/>
      <c r="I5" s="56"/>
      <c r="J5" s="68"/>
      <c r="K5" s="59" t="str">
        <f>Setup!$A$6&amp;" Deliverables Progress for "&amp;Setup!$A$9&amp;" Work Period "</f>
        <v xml:space="preserve">BRI Deliverables Progress for 2019-10 Work Period </v>
      </c>
    </row>
    <row r="6" spans="1:16" ht="45.75" thickBot="1" x14ac:dyDescent="0.3">
      <c r="B6" s="38" t="s">
        <v>1</v>
      </c>
      <c r="C6" s="76" t="s">
        <v>404</v>
      </c>
      <c r="D6" s="76" t="s">
        <v>403</v>
      </c>
      <c r="E6" s="76" t="s">
        <v>199</v>
      </c>
      <c r="F6" s="76" t="s">
        <v>262</v>
      </c>
      <c r="G6" s="76" t="s">
        <v>218</v>
      </c>
      <c r="H6" s="76" t="s">
        <v>200</v>
      </c>
      <c r="I6" s="76" t="s">
        <v>253</v>
      </c>
      <c r="J6" s="76" t="s">
        <v>259</v>
      </c>
      <c r="K6" s="85" t="s">
        <v>201</v>
      </c>
      <c r="L6" s="77" t="s">
        <v>401</v>
      </c>
      <c r="M6" s="64"/>
      <c r="N6" s="64"/>
      <c r="O6" s="64"/>
      <c r="P6" s="64"/>
    </row>
    <row r="7" spans="1:16" ht="53.25" customHeight="1" thickBot="1" x14ac:dyDescent="0.3">
      <c r="A7">
        <v>1</v>
      </c>
      <c r="B7" s="57">
        <f t="shared" ref="B7:B50" si="0">SetPhase</f>
        <v>2</v>
      </c>
      <c r="C7" s="90" t="str">
        <f>IF(A7&lt;=DeliverableCount,INDEX(vw_Deliverables_wVendorTaskId[#All],MATCH(ConsultantChoice,vw_Deliverables_wVendorTaskId[Vendor_Alpha],0)+A7,5)," ")</f>
        <v>G03</v>
      </c>
      <c r="D7" s="78" t="str">
        <f>IF(A7&lt;=DeliverableCount,INDEX(vw_Deliverables_wVendorTaskId[#All],MATCH(ConsultantChoice,vw_Deliverables_wVendorTaskId[Vendor_Alpha],0)+A7,6),"")</f>
        <v>G3.1</v>
      </c>
      <c r="E7" s="78" t="str">
        <f>IF(A7&lt;=DeliverableCount,INDEX(vw_Deliverables_wVendorTaskId[#All],MATCH(ConsultantChoice,vw_Deliverables_wVendorTaskId[Vendor_Alpha],0)+A7,8),"")</f>
        <v>SYS01</v>
      </c>
      <c r="F7" s="79" t="str">
        <f>IF(A7&lt;=DeliverableCount,INDEX(vw_Deliverables_wVendorTaskId[#All],MATCH(ConsultantChoice,vw_Deliverables_wVendorTaskId[Vendor_Alpha],0)+A7,9),"")</f>
        <v>Line List</v>
      </c>
      <c r="G7" s="80">
        <f>IF(A7&lt;=DeliverableCount,INDEX(vw_Deliverables_wVendorTaskId[#All],MATCH(ConsultantChoice,vw_Deliverables_wVendorTaskId[Vendor_Alpha],0)+A7,11),"")</f>
        <v>43830</v>
      </c>
      <c r="H7" s="74">
        <v>0.5</v>
      </c>
      <c r="I7" s="83"/>
      <c r="J7" s="75"/>
      <c r="K7" s="75" t="s">
        <v>720</v>
      </c>
      <c r="L7" s="84"/>
    </row>
    <row r="8" spans="1:16" ht="75.75" customHeight="1" thickBot="1" x14ac:dyDescent="0.3">
      <c r="A8">
        <f>+A7+1</f>
        <v>2</v>
      </c>
      <c r="B8" s="57">
        <f t="shared" si="0"/>
        <v>2</v>
      </c>
      <c r="C8" s="81" t="str">
        <f>IF(A8&lt;=DeliverableCount,INDEX(vw_Deliverables_wVendorTaskId[#All],MATCH(ConsultantChoice,vw_Deliverables_wVendorTaskId[Vendor_Alpha],0)+A8,5)," ")</f>
        <v>G04</v>
      </c>
      <c r="D8" s="78" t="str">
        <f>IF(A8&lt;=DeliverableCount,INDEX(vw_Deliverables_wVendorTaskId[#All],MATCH(ConsultantChoice,vw_Deliverables_wVendorTaskId[Vendor_Alpha],0)+A8,6),"")</f>
        <v>G4.1</v>
      </c>
      <c r="E8" s="78" t="str">
        <f>IF(A8&lt;=DeliverableCount,INDEX(vw_Deliverables_wVendorTaskId[#All],MATCH(ConsultantChoice,vw_Deliverables_wVendorTaskId[Vendor_Alpha],0)+A8,8),"")</f>
        <v>PLN01</v>
      </c>
      <c r="F8" s="79" t="str">
        <f>IF(A8&lt;=DeliverableCount,INDEX(vw_Deliverables_wVendorTaskId[#All],MATCH(ConsultantChoice,vw_Deliverables_wVendorTaskId[Vendor_Alpha],0)+A8,9),"")</f>
        <v>Property Management Plan (1)</v>
      </c>
      <c r="G8" s="80">
        <f>IF(A8&lt;=DeliverableCount,INDEX(vw_Deliverables_wVendorTaskId[#All],MATCH(ConsultantChoice,vw_Deliverables_wVendorTaskId[Vendor_Alpha],0)+A8,11),"")</f>
        <v>43830</v>
      </c>
      <c r="H8" s="74"/>
      <c r="I8" s="83"/>
      <c r="J8" s="75"/>
      <c r="K8" s="75" t="s">
        <v>721</v>
      </c>
      <c r="L8" s="84"/>
    </row>
    <row r="9" spans="1:16" ht="75.75" customHeight="1" thickBot="1" x14ac:dyDescent="0.3">
      <c r="A9">
        <f t="shared" ref="A9:A50" si="1">+A8+1</f>
        <v>3</v>
      </c>
      <c r="B9" s="57">
        <f t="shared" si="0"/>
        <v>2</v>
      </c>
      <c r="C9" s="81" t="str">
        <f>IF(A9&lt;=DeliverableCount,INDEX(vw_Deliverables_wVendorTaskId[#All],MATCH(ConsultantChoice,vw_Deliverables_wVendorTaskId[Vendor_Alpha],0)+A9,5)," ")</f>
        <v>G04</v>
      </c>
      <c r="D9" s="78" t="str">
        <f>IF(A9&lt;=DeliverableCount,INDEX(vw_Deliverables_wVendorTaskId[#All],MATCH(ConsultantChoice,vw_Deliverables_wVendorTaskId[Vendor_Alpha],0)+A9,6),"")</f>
        <v>G4.1</v>
      </c>
      <c r="E9" s="78" t="str">
        <f>IF(A9&lt;=DeliverableCount,INDEX(vw_Deliverables_wVendorTaskId[#All],MATCH(ConsultantChoice,vw_Deliverables_wVendorTaskId[Vendor_Alpha],0)+A9,8),"")</f>
        <v>PLN02</v>
      </c>
      <c r="F9" s="79" t="str">
        <f>IF(A9&lt;=DeliverableCount,INDEX(vw_Deliverables_wVendorTaskId[#All],MATCH(ConsultantChoice,vw_Deliverables_wVendorTaskId[Vendor_Alpha],0)+A9,9),"")</f>
        <v>Acquired Property Disposition Plan (1)</v>
      </c>
      <c r="G9" s="80">
        <f>IF(A9&lt;=DeliverableCount,INDEX(vw_Deliverables_wVendorTaskId[#All],MATCH(ConsultantChoice,vw_Deliverables_wVendorTaskId[Vendor_Alpha],0)+A9,11),"")</f>
        <v>43830</v>
      </c>
      <c r="H9" s="74"/>
      <c r="I9" s="83"/>
      <c r="J9" s="75"/>
      <c r="K9" s="75" t="s">
        <v>721</v>
      </c>
      <c r="L9" s="84"/>
    </row>
    <row r="10" spans="1:16" ht="75.75" customHeight="1" thickBot="1" x14ac:dyDescent="0.3">
      <c r="A10">
        <f t="shared" si="1"/>
        <v>4</v>
      </c>
      <c r="B10" s="57">
        <f t="shared" si="0"/>
        <v>2</v>
      </c>
      <c r="C10" s="81" t="str">
        <f>IF(A10&lt;=DeliverableCount,INDEX(vw_Deliverables_wVendorTaskId[#All],MATCH(ConsultantChoice,vw_Deliverables_wVendorTaskId[Vendor_Alpha],0)+A10,5)," ")</f>
        <v xml:space="preserve"> </v>
      </c>
      <c r="D10" s="78" t="str">
        <f>IF(A10&lt;=DeliverableCount,INDEX(vw_Deliverables_wVendorTaskId[#All],MATCH(ConsultantChoice,vw_Deliverables_wVendorTaskId[Vendor_Alpha],0)+A10,6),"")</f>
        <v/>
      </c>
      <c r="E10" s="78" t="str">
        <f>IF(A10&lt;=DeliverableCount,INDEX(vw_Deliverables_wVendorTaskId[#All],MATCH(ConsultantChoice,vw_Deliverables_wVendorTaskId[Vendor_Alpha],0)+A10,8),"")</f>
        <v/>
      </c>
      <c r="F10" s="79" t="str">
        <f>IF(A10&lt;=DeliverableCount,INDEX(vw_Deliverables_wVendorTaskId[#All],MATCH(ConsultantChoice,vw_Deliverables_wVendorTaskId[Vendor_Alpha],0)+A10,9),"")</f>
        <v/>
      </c>
      <c r="G10" s="80" t="str">
        <f>IF(A10&lt;=DeliverableCount,INDEX(vw_Deliverables_wVendorTaskId[#All],MATCH(ConsultantChoice,vw_Deliverables_wVendorTaskId[Vendor_Alpha],0)+A10,11),"")</f>
        <v/>
      </c>
      <c r="H10" s="74"/>
      <c r="I10" s="83"/>
      <c r="J10" s="75"/>
      <c r="K10" s="75"/>
      <c r="L10" s="84"/>
    </row>
    <row r="11" spans="1:16" ht="75.75" customHeight="1" thickBot="1" x14ac:dyDescent="0.3">
      <c r="A11">
        <f t="shared" si="1"/>
        <v>5</v>
      </c>
      <c r="B11" s="57">
        <f t="shared" si="0"/>
        <v>2</v>
      </c>
      <c r="C11" s="81" t="str">
        <f>IF(A11&lt;=DeliverableCount,INDEX(vw_Deliverables_wVendorTaskId[#All],MATCH(ConsultantChoice,vw_Deliverables_wVendorTaskId[Vendor_Alpha],0)+A11,5)," ")</f>
        <v xml:space="preserve"> </v>
      </c>
      <c r="D11" s="78" t="str">
        <f>IF(A11&lt;=DeliverableCount,INDEX(vw_Deliverables_wVendorTaskId[#All],MATCH(ConsultantChoice,vw_Deliverables_wVendorTaskId[Vendor_Alpha],0)+A11,6),"")</f>
        <v/>
      </c>
      <c r="E11" s="78" t="str">
        <f>IF(A11&lt;=DeliverableCount,INDEX(vw_Deliverables_wVendorTaskId[#All],MATCH(ConsultantChoice,vw_Deliverables_wVendorTaskId[Vendor_Alpha],0)+A11,8),"")</f>
        <v/>
      </c>
      <c r="F11" s="79" t="str">
        <f>IF(A11&lt;=DeliverableCount,INDEX(vw_Deliverables_wVendorTaskId[#All],MATCH(ConsultantChoice,vw_Deliverables_wVendorTaskId[Vendor_Alpha],0)+A11,9),"")</f>
        <v/>
      </c>
      <c r="G11" s="80" t="str">
        <f>IF(A11&lt;=DeliverableCount,INDEX(vw_Deliverables_wVendorTaskId[#All],MATCH(ConsultantChoice,vw_Deliverables_wVendorTaskId[Vendor_Alpha],0)+A11,11),"")</f>
        <v/>
      </c>
      <c r="H11" s="74"/>
      <c r="I11" s="83"/>
      <c r="J11" s="75"/>
      <c r="K11" s="75"/>
      <c r="L11" s="84"/>
    </row>
    <row r="12" spans="1:16" ht="75.75" customHeight="1" thickBot="1" x14ac:dyDescent="0.3">
      <c r="A12">
        <f t="shared" si="1"/>
        <v>6</v>
      </c>
      <c r="B12" s="57">
        <f t="shared" si="0"/>
        <v>2</v>
      </c>
      <c r="C12" s="81" t="str">
        <f>IF(A12&lt;=DeliverableCount,INDEX(vw_Deliverables_wVendorTaskId[#All],MATCH(ConsultantChoice,vw_Deliverables_wVendorTaskId[Vendor_Alpha],0)+A12,5)," ")</f>
        <v xml:space="preserve"> </v>
      </c>
      <c r="D12" s="78" t="str">
        <f>IF(A12&lt;=DeliverableCount,INDEX(vw_Deliverables_wVendorTaskId[#All],MATCH(ConsultantChoice,vw_Deliverables_wVendorTaskId[Vendor_Alpha],0)+A12,6),"")</f>
        <v/>
      </c>
      <c r="E12" s="78" t="str">
        <f>IF(A12&lt;=DeliverableCount,INDEX(vw_Deliverables_wVendorTaskId[#All],MATCH(ConsultantChoice,vw_Deliverables_wVendorTaskId[Vendor_Alpha],0)+A12,8),"")</f>
        <v/>
      </c>
      <c r="F12" s="79" t="str">
        <f>IF(A12&lt;=DeliverableCount,INDEX(vw_Deliverables_wVendorTaskId[#All],MATCH(ConsultantChoice,vw_Deliverables_wVendorTaskId[Vendor_Alpha],0)+A12,9),"")</f>
        <v/>
      </c>
      <c r="G12" s="80" t="str">
        <f>IF(A12&lt;=DeliverableCount,INDEX(vw_Deliverables_wVendorTaskId[#All],MATCH(ConsultantChoice,vw_Deliverables_wVendorTaskId[Vendor_Alpha],0)+A12,11),"")</f>
        <v/>
      </c>
      <c r="H12" s="74"/>
      <c r="I12" s="83"/>
      <c r="J12" s="75"/>
      <c r="K12" s="75"/>
      <c r="L12" s="84"/>
    </row>
    <row r="13" spans="1:16" ht="75.75" customHeight="1" thickBot="1" x14ac:dyDescent="0.3">
      <c r="A13">
        <f t="shared" si="1"/>
        <v>7</v>
      </c>
      <c r="B13" s="57">
        <f t="shared" si="0"/>
        <v>2</v>
      </c>
      <c r="C13" s="81" t="str">
        <f>IF(A13&lt;=DeliverableCount,INDEX(vw_Deliverables_wVendorTaskId[#All],MATCH(ConsultantChoice,vw_Deliverables_wVendorTaskId[Vendor_Alpha],0)+A13,5)," ")</f>
        <v xml:space="preserve"> </v>
      </c>
      <c r="D13" s="78" t="str">
        <f>IF(A13&lt;=DeliverableCount,INDEX(vw_Deliverables_wVendorTaskId[#All],MATCH(ConsultantChoice,vw_Deliverables_wVendorTaskId[Vendor_Alpha],0)+A13,6),"")</f>
        <v/>
      </c>
      <c r="E13" s="78" t="str">
        <f>IF(A13&lt;=DeliverableCount,INDEX(vw_Deliverables_wVendorTaskId[#All],MATCH(ConsultantChoice,vw_Deliverables_wVendorTaskId[Vendor_Alpha],0)+A13,8),"")</f>
        <v/>
      </c>
      <c r="F13" s="79" t="str">
        <f>IF(A13&lt;=DeliverableCount,INDEX(vw_Deliverables_wVendorTaskId[#All],MATCH(ConsultantChoice,vw_Deliverables_wVendorTaskId[Vendor_Alpha],0)+A13,9),"")</f>
        <v/>
      </c>
      <c r="G13" s="80" t="str">
        <f>IF(A13&lt;=DeliverableCount,INDEX(vw_Deliverables_wVendorTaskId[#All],MATCH(ConsultantChoice,vw_Deliverables_wVendorTaskId[Vendor_Alpha],0)+A13,11),"")</f>
        <v/>
      </c>
      <c r="H13" s="74"/>
      <c r="I13" s="83"/>
      <c r="J13" s="75"/>
      <c r="K13" s="75"/>
      <c r="L13" s="84"/>
    </row>
    <row r="14" spans="1:16" ht="75.75" customHeight="1" thickBot="1" x14ac:dyDescent="0.3">
      <c r="A14">
        <f t="shared" si="1"/>
        <v>8</v>
      </c>
      <c r="B14" s="57">
        <f t="shared" si="0"/>
        <v>2</v>
      </c>
      <c r="C14" s="81" t="str">
        <f>IF(A14&lt;=DeliverableCount,INDEX(vw_Deliverables_wVendorTaskId[#All],MATCH(ConsultantChoice,vw_Deliverables_wVendorTaskId[Vendor_Alpha],0)+A14,5)," ")</f>
        <v xml:space="preserve"> </v>
      </c>
      <c r="D14" s="78" t="str">
        <f>IF(A14&lt;=DeliverableCount,INDEX(vw_Deliverables_wVendorTaskId[#All],MATCH(ConsultantChoice,vw_Deliverables_wVendorTaskId[Vendor_Alpha],0)+A14,6),"")</f>
        <v/>
      </c>
      <c r="E14" s="78" t="str">
        <f>IF(A14&lt;=DeliverableCount,INDEX(vw_Deliverables_wVendorTaskId[#All],MATCH(ConsultantChoice,vw_Deliverables_wVendorTaskId[Vendor_Alpha],0)+A14,8),"")</f>
        <v/>
      </c>
      <c r="F14" s="79" t="str">
        <f>IF(A14&lt;=DeliverableCount,INDEX(vw_Deliverables_wVendorTaskId[#All],MATCH(ConsultantChoice,vw_Deliverables_wVendorTaskId[Vendor_Alpha],0)+A14,9),"")</f>
        <v/>
      </c>
      <c r="G14" s="80" t="str">
        <f>IF(A14&lt;=DeliverableCount,INDEX(vw_Deliverables_wVendorTaskId[#All],MATCH(ConsultantChoice,vw_Deliverables_wVendorTaskId[Vendor_Alpha],0)+A14,11),"")</f>
        <v/>
      </c>
      <c r="H14" s="74"/>
      <c r="I14" s="83"/>
      <c r="J14" s="75"/>
      <c r="K14" s="75"/>
      <c r="L14" s="84"/>
    </row>
    <row r="15" spans="1:16" ht="75.75" customHeight="1" thickBot="1" x14ac:dyDescent="0.3">
      <c r="A15">
        <f t="shared" si="1"/>
        <v>9</v>
      </c>
      <c r="B15" s="57">
        <f t="shared" si="0"/>
        <v>2</v>
      </c>
      <c r="C15" s="81" t="str">
        <f>IF(A15&lt;=DeliverableCount,INDEX(vw_Deliverables_wVendorTaskId[#All],MATCH(ConsultantChoice,vw_Deliverables_wVendorTaskId[Vendor_Alpha],0)+A15,5)," ")</f>
        <v xml:space="preserve"> </v>
      </c>
      <c r="D15" s="78" t="str">
        <f>IF(A15&lt;=DeliverableCount,INDEX(vw_Deliverables_wVendorTaskId[#All],MATCH(ConsultantChoice,vw_Deliverables_wVendorTaskId[Vendor_Alpha],0)+A15,6),"")</f>
        <v/>
      </c>
      <c r="E15" s="78" t="str">
        <f>IF(A15&lt;=DeliverableCount,INDEX(vw_Deliverables_wVendorTaskId[#All],MATCH(ConsultantChoice,vw_Deliverables_wVendorTaskId[Vendor_Alpha],0)+A15,8),"")</f>
        <v/>
      </c>
      <c r="F15" s="79" t="str">
        <f>IF(A15&lt;=DeliverableCount,INDEX(vw_Deliverables_wVendorTaskId[#All],MATCH(ConsultantChoice,vw_Deliverables_wVendorTaskId[Vendor_Alpha],0)+A15,9),"")</f>
        <v/>
      </c>
      <c r="G15" s="80" t="str">
        <f>IF(A15&lt;=DeliverableCount,INDEX(vw_Deliverables_wVendorTaskId[#All],MATCH(ConsultantChoice,vw_Deliverables_wVendorTaskId[Vendor_Alpha],0)+A15,11),"")</f>
        <v/>
      </c>
      <c r="H15" s="74"/>
      <c r="I15" s="83"/>
      <c r="J15" s="75"/>
      <c r="K15" s="75"/>
      <c r="L15" s="84"/>
    </row>
    <row r="16" spans="1:16" ht="75.75" customHeight="1" thickBot="1" x14ac:dyDescent="0.3">
      <c r="A16">
        <f t="shared" si="1"/>
        <v>10</v>
      </c>
      <c r="B16" s="57">
        <f t="shared" si="0"/>
        <v>2</v>
      </c>
      <c r="C16" s="81" t="str">
        <f>IF(A16&lt;=DeliverableCount,INDEX(vw_Deliverables_wVendorTaskId[#All],MATCH(ConsultantChoice,vw_Deliverables_wVendorTaskId[Vendor_Alpha],0)+A16,5)," ")</f>
        <v xml:space="preserve"> </v>
      </c>
      <c r="D16" s="78" t="str">
        <f>IF(A16&lt;=DeliverableCount,INDEX(vw_Deliverables_wVendorTaskId[#All],MATCH(ConsultantChoice,vw_Deliverables_wVendorTaskId[Vendor_Alpha],0)+A16,6),"")</f>
        <v/>
      </c>
      <c r="E16" s="78" t="str">
        <f>IF(A16&lt;=DeliverableCount,INDEX(vw_Deliverables_wVendorTaskId[#All],MATCH(ConsultantChoice,vw_Deliverables_wVendorTaskId[Vendor_Alpha],0)+A16,8),"")</f>
        <v/>
      </c>
      <c r="F16" s="79" t="str">
        <f>IF(A16&lt;=DeliverableCount,INDEX(vw_Deliverables_wVendorTaskId[#All],MATCH(ConsultantChoice,vw_Deliverables_wVendorTaskId[Vendor_Alpha],0)+A16,9),"")</f>
        <v/>
      </c>
      <c r="G16" s="80" t="str">
        <f>IF(A16&lt;=DeliverableCount,INDEX(vw_Deliverables_wVendorTaskId[#All],MATCH(ConsultantChoice,vw_Deliverables_wVendorTaskId[Vendor_Alpha],0)+A16,11),"")</f>
        <v/>
      </c>
      <c r="H16" s="74"/>
      <c r="I16" s="83"/>
      <c r="J16" s="75"/>
      <c r="K16" s="75"/>
      <c r="L16" s="84"/>
    </row>
    <row r="17" spans="1:12" ht="75.75" customHeight="1" thickBot="1" x14ac:dyDescent="0.3">
      <c r="A17">
        <f t="shared" si="1"/>
        <v>11</v>
      </c>
      <c r="B17" s="57">
        <f t="shared" si="0"/>
        <v>2</v>
      </c>
      <c r="C17" s="81" t="str">
        <f>IF(A17&lt;=DeliverableCount,INDEX(vw_Deliverables_wVendorTaskId[#All],MATCH(ConsultantChoice,vw_Deliverables_wVendorTaskId[Vendor_Alpha],0)+A17,5)," ")</f>
        <v xml:space="preserve"> </v>
      </c>
      <c r="D17" s="78" t="str">
        <f>IF(A17&lt;=DeliverableCount,INDEX(vw_Deliverables_wVendorTaskId[#All],MATCH(ConsultantChoice,vw_Deliverables_wVendorTaskId[Vendor_Alpha],0)+A17,6),"")</f>
        <v/>
      </c>
      <c r="E17" s="78" t="str">
        <f>IF(A17&lt;=DeliverableCount,INDEX(vw_Deliverables_wVendorTaskId[#All],MATCH(ConsultantChoice,vw_Deliverables_wVendorTaskId[Vendor_Alpha],0)+A17,8),"")</f>
        <v/>
      </c>
      <c r="F17" s="79" t="str">
        <f>IF(A17&lt;=DeliverableCount,INDEX(vw_Deliverables_wVendorTaskId[#All],MATCH(ConsultantChoice,vw_Deliverables_wVendorTaskId[Vendor_Alpha],0)+A17,9),"")</f>
        <v/>
      </c>
      <c r="G17" s="80" t="str">
        <f>IF(A17&lt;=DeliverableCount,INDEX(vw_Deliverables_wVendorTaskId[#All],MATCH(ConsultantChoice,vw_Deliverables_wVendorTaskId[Vendor_Alpha],0)+A17,11),"")</f>
        <v/>
      </c>
      <c r="H17" s="74"/>
      <c r="I17" s="83"/>
      <c r="J17" s="75"/>
      <c r="K17" s="75"/>
      <c r="L17" s="84"/>
    </row>
    <row r="18" spans="1:12" ht="75.75" customHeight="1" thickBot="1" x14ac:dyDescent="0.3">
      <c r="A18">
        <f t="shared" si="1"/>
        <v>12</v>
      </c>
      <c r="B18" s="57">
        <f t="shared" si="0"/>
        <v>2</v>
      </c>
      <c r="C18" s="81" t="str">
        <f>IF(A18&lt;=DeliverableCount,INDEX(vw_Deliverables_wVendorTaskId[#All],MATCH(ConsultantChoice,vw_Deliverables_wVendorTaskId[Vendor_Alpha],0)+A18,5)," ")</f>
        <v xml:space="preserve"> </v>
      </c>
      <c r="D18" s="78" t="str">
        <f>IF(A18&lt;=DeliverableCount,INDEX(vw_Deliverables_wVendorTaskId[#All],MATCH(ConsultantChoice,vw_Deliverables_wVendorTaskId[Vendor_Alpha],0)+A18,6),"")</f>
        <v/>
      </c>
      <c r="E18" s="78" t="str">
        <f>IF(A18&lt;=DeliverableCount,INDEX(vw_Deliverables_wVendorTaskId[#All],MATCH(ConsultantChoice,vw_Deliverables_wVendorTaskId[Vendor_Alpha],0)+A18,8),"")</f>
        <v/>
      </c>
      <c r="F18" s="79" t="str">
        <f>IF(A18&lt;=DeliverableCount,INDEX(vw_Deliverables_wVendorTaskId[#All],MATCH(ConsultantChoice,vw_Deliverables_wVendorTaskId[Vendor_Alpha],0)+A18,9),"")</f>
        <v/>
      </c>
      <c r="G18" s="80" t="str">
        <f>IF(A18&lt;=DeliverableCount,INDEX(vw_Deliverables_wVendorTaskId[#All],MATCH(ConsultantChoice,vw_Deliverables_wVendorTaskId[Vendor_Alpha],0)+A18,11),"")</f>
        <v/>
      </c>
      <c r="H18" s="74"/>
      <c r="I18" s="83"/>
      <c r="J18" s="75"/>
      <c r="K18" s="75"/>
      <c r="L18" s="84"/>
    </row>
    <row r="19" spans="1:12" ht="75.75" customHeight="1" thickBot="1" x14ac:dyDescent="0.3">
      <c r="A19">
        <f t="shared" si="1"/>
        <v>13</v>
      </c>
      <c r="B19" s="57">
        <f t="shared" si="0"/>
        <v>2</v>
      </c>
      <c r="C19" s="81" t="str">
        <f>IF(A19&lt;=DeliverableCount,INDEX(vw_Deliverables_wVendorTaskId[#All],MATCH(ConsultantChoice,vw_Deliverables_wVendorTaskId[Vendor_Alpha],0)+A19,5)," ")</f>
        <v xml:space="preserve"> </v>
      </c>
      <c r="D19" s="78" t="str">
        <f>IF(A19&lt;=DeliverableCount,INDEX(vw_Deliverables_wVendorTaskId[#All],MATCH(ConsultantChoice,vw_Deliverables_wVendorTaskId[Vendor_Alpha],0)+A19,6),"")</f>
        <v/>
      </c>
      <c r="E19" s="78" t="str">
        <f>IF(A19&lt;=DeliverableCount,INDEX(vw_Deliverables_wVendorTaskId[#All],MATCH(ConsultantChoice,vw_Deliverables_wVendorTaskId[Vendor_Alpha],0)+A19,8),"")</f>
        <v/>
      </c>
      <c r="F19" s="79" t="str">
        <f>IF(A19&lt;=DeliverableCount,INDEX(vw_Deliverables_wVendorTaskId[#All],MATCH(ConsultantChoice,vw_Deliverables_wVendorTaskId[Vendor_Alpha],0)+A19,9),"")</f>
        <v/>
      </c>
      <c r="G19" s="80" t="str">
        <f>IF(A19&lt;=DeliverableCount,INDEX(vw_Deliverables_wVendorTaskId[#All],MATCH(ConsultantChoice,vw_Deliverables_wVendorTaskId[Vendor_Alpha],0)+A19,11),"")</f>
        <v/>
      </c>
      <c r="H19" s="74"/>
      <c r="I19" s="83"/>
      <c r="J19" s="75"/>
      <c r="K19" s="75"/>
      <c r="L19" s="84"/>
    </row>
    <row r="20" spans="1:12" ht="75.75" customHeight="1" thickBot="1" x14ac:dyDescent="0.3">
      <c r="A20">
        <f t="shared" si="1"/>
        <v>14</v>
      </c>
      <c r="B20" s="57">
        <f t="shared" si="0"/>
        <v>2</v>
      </c>
      <c r="C20" s="81" t="str">
        <f>IF(A20&lt;=DeliverableCount,INDEX(vw_Deliverables_wVendorTaskId[#All],MATCH(ConsultantChoice,vw_Deliverables_wVendorTaskId[Vendor_Alpha],0)+A20,5)," ")</f>
        <v xml:space="preserve"> </v>
      </c>
      <c r="D20" s="78" t="str">
        <f>IF(A20&lt;=DeliverableCount,INDEX(vw_Deliverables_wVendorTaskId[#All],MATCH(ConsultantChoice,vw_Deliverables_wVendorTaskId[Vendor_Alpha],0)+A20,6),"")</f>
        <v/>
      </c>
      <c r="E20" s="78" t="str">
        <f>IF(A20&lt;=DeliverableCount,INDEX(vw_Deliverables_wVendorTaskId[#All],MATCH(ConsultantChoice,vw_Deliverables_wVendorTaskId[Vendor_Alpha],0)+A20,8),"")</f>
        <v/>
      </c>
      <c r="F20" s="79" t="str">
        <f>IF(A20&lt;=DeliverableCount,INDEX(vw_Deliverables_wVendorTaskId[#All],MATCH(ConsultantChoice,vw_Deliverables_wVendorTaskId[Vendor_Alpha],0)+A20,9),"")</f>
        <v/>
      </c>
      <c r="G20" s="80" t="str">
        <f>IF(A20&lt;=DeliverableCount,INDEX(vw_Deliverables_wVendorTaskId[#All],MATCH(ConsultantChoice,vw_Deliverables_wVendorTaskId[Vendor_Alpha],0)+A20,11),"")</f>
        <v/>
      </c>
      <c r="H20" s="74"/>
      <c r="I20" s="83"/>
      <c r="J20" s="75"/>
      <c r="K20" s="75"/>
      <c r="L20" s="84"/>
    </row>
    <row r="21" spans="1:12" ht="73.5" customHeight="1" thickBot="1" x14ac:dyDescent="0.3">
      <c r="A21">
        <f t="shared" si="1"/>
        <v>15</v>
      </c>
      <c r="B21" s="57">
        <f t="shared" si="0"/>
        <v>2</v>
      </c>
      <c r="C21" s="81" t="str">
        <f>IF(A21&lt;=DeliverableCount,INDEX(vw_Deliverables_wVendorTaskId[#All],MATCH(ConsultantChoice,vw_Deliverables_wVendorTaskId[Vendor_Alpha],0)+A21,5)," ")</f>
        <v xml:space="preserve"> </v>
      </c>
      <c r="D21" s="81" t="str">
        <f>IF(A21&lt;=DeliverableCount,INDEX(vw_Deliverables_wVendorTaskId[#All],MATCH(ConsultantChoice,vw_Deliverables_wVendorTaskId[Vendor_Alpha],0)+A21,6),"")</f>
        <v/>
      </c>
      <c r="E21" s="81" t="str">
        <f>IF(A21&lt;=DeliverableCount,INDEX(vw_Deliverables_wVendorTaskId[#All],MATCH(ConsultantChoice,vw_Deliverables_wVendorTaskId[Vendor_Alpha],0)+A21,8),"")</f>
        <v/>
      </c>
      <c r="F21" s="82" t="str">
        <f>IF(A21&lt;=DeliverableCount,INDEX(vw_Deliverables_wVendorTaskId[#All],MATCH(ConsultantChoice,vw_Deliverables_wVendorTaskId[Vendor_Alpha],0)+A21,9),"")</f>
        <v/>
      </c>
      <c r="G21" s="80" t="str">
        <f>IF(A21&lt;=DeliverableCount,INDEX(vw_Deliverables_wVendorTaskId[#All],MATCH(ConsultantChoice,vw_Deliverables_wVendorTaskId[Vendor_Alpha],0)+A21,11),"")</f>
        <v/>
      </c>
      <c r="H21" s="74"/>
      <c r="I21" s="83"/>
      <c r="J21" s="75"/>
      <c r="K21" s="75"/>
      <c r="L21" s="84"/>
    </row>
    <row r="22" spans="1:12" ht="73.5" customHeight="1" thickBot="1" x14ac:dyDescent="0.3">
      <c r="A22">
        <f t="shared" si="1"/>
        <v>16</v>
      </c>
      <c r="B22" s="57">
        <f t="shared" si="0"/>
        <v>2</v>
      </c>
      <c r="C22" s="86" t="str">
        <f>IF(A22&lt;=DeliverableCount,INDEX(vw_Deliverables_wVendorTaskId[#All],MATCH(ConsultantChoice,vw_Deliverables_wVendorTaskId[Vendor_Alpha],0)+A22,5)," ")</f>
        <v xml:space="preserve"> </v>
      </c>
      <c r="D22" s="86" t="str">
        <f>IF(A22&lt;=DeliverableCount,INDEX(vw_Deliverables_wVendorTaskId[#All],MATCH(ConsultantChoice,vw_Deliverables_wVendorTaskId[Vendor_Alpha],0)+A22,6),"")</f>
        <v/>
      </c>
      <c r="E22" s="86" t="str">
        <f>IF(A22&lt;=DeliverableCount,INDEX(vw_Deliverables_wVendorTaskId[#All],MATCH(ConsultantChoice,vw_Deliverables_wVendorTaskId[Vendor_Alpha],0)+A22,8),"")</f>
        <v/>
      </c>
      <c r="F22" s="87" t="str">
        <f>IF(A22&lt;=DeliverableCount,INDEX(vw_Deliverables_wVendorTaskId[#All],MATCH(ConsultantChoice,vw_Deliverables_wVendorTaskId[Vendor_Alpha],0)+A22,9),"")</f>
        <v/>
      </c>
      <c r="G22" s="88" t="str">
        <f>IF(A22&lt;=DeliverableCount,INDEX(vw_Deliverables_wVendorTaskId[#All],MATCH(ConsultantChoice,vw_Deliverables_wVendorTaskId[Vendor_Alpha],0)+A22,11),"")</f>
        <v/>
      </c>
      <c r="H22" s="89"/>
      <c r="I22" s="83"/>
      <c r="J22" s="75"/>
      <c r="K22" s="75"/>
      <c r="L22" s="84"/>
    </row>
    <row r="23" spans="1:12" ht="73.5" customHeight="1" thickBot="1" x14ac:dyDescent="0.3">
      <c r="A23">
        <f t="shared" si="1"/>
        <v>17</v>
      </c>
      <c r="B23" s="57">
        <f t="shared" si="0"/>
        <v>2</v>
      </c>
      <c r="C23" s="86" t="str">
        <f>IF(A23&lt;=DeliverableCount,INDEX(vw_Deliverables_wVendorTaskId[#All],MATCH(ConsultantChoice,vw_Deliverables_wVendorTaskId[Vendor_Alpha],0)+A23,5)," ")</f>
        <v xml:space="preserve"> </v>
      </c>
      <c r="D23" s="86" t="str">
        <f>IF(A23&lt;=DeliverableCount,INDEX(vw_Deliverables_wVendorTaskId[#All],MATCH(ConsultantChoice,vw_Deliverables_wVendorTaskId[Vendor_Alpha],0)+A23,6),"")</f>
        <v/>
      </c>
      <c r="E23" s="86" t="str">
        <f>IF(A23&lt;=DeliverableCount,INDEX(vw_Deliverables_wVendorTaskId[#All],MATCH(ConsultantChoice,vw_Deliverables_wVendorTaskId[Vendor_Alpha],0)+A23,8),"")</f>
        <v/>
      </c>
      <c r="F23" s="87" t="str">
        <f>IF(A23&lt;=DeliverableCount,INDEX(vw_Deliverables_wVendorTaskId[#All],MATCH(ConsultantChoice,vw_Deliverables_wVendorTaskId[Vendor_Alpha],0)+A23,9),"")</f>
        <v/>
      </c>
      <c r="G23" s="88" t="str">
        <f>IF(A23&lt;=DeliverableCount,INDEX(vw_Deliverables_wVendorTaskId[#All],MATCH(ConsultantChoice,vw_Deliverables_wVendorTaskId[Vendor_Alpha],0)+A23,11),"")</f>
        <v/>
      </c>
      <c r="H23" s="89"/>
      <c r="I23" s="83"/>
      <c r="J23" s="75"/>
      <c r="K23" s="75"/>
      <c r="L23" s="84"/>
    </row>
    <row r="24" spans="1:12" ht="73.5" customHeight="1" thickBot="1" x14ac:dyDescent="0.3">
      <c r="A24">
        <f t="shared" si="1"/>
        <v>18</v>
      </c>
      <c r="B24" s="57">
        <f t="shared" si="0"/>
        <v>2</v>
      </c>
      <c r="C24" s="86" t="str">
        <f>IF(A24&lt;=DeliverableCount,INDEX(vw_Deliverables_wVendorTaskId[#All],MATCH(ConsultantChoice,vw_Deliverables_wVendorTaskId[Vendor_Alpha],0)+A24,5)," ")</f>
        <v xml:space="preserve"> </v>
      </c>
      <c r="D24" s="86" t="str">
        <f>IF(A24&lt;=DeliverableCount,INDEX(vw_Deliverables_wVendorTaskId[#All],MATCH(ConsultantChoice,vw_Deliverables_wVendorTaskId[Vendor_Alpha],0)+A24,6),"")</f>
        <v/>
      </c>
      <c r="E24" s="86" t="str">
        <f>IF(A24&lt;=DeliverableCount,INDEX(vw_Deliverables_wVendorTaskId[#All],MATCH(ConsultantChoice,vw_Deliverables_wVendorTaskId[Vendor_Alpha],0)+A24,8),"")</f>
        <v/>
      </c>
      <c r="F24" s="87" t="str">
        <f>IF(A24&lt;=DeliverableCount,INDEX(vw_Deliverables_wVendorTaskId[#All],MATCH(ConsultantChoice,vw_Deliverables_wVendorTaskId[Vendor_Alpha],0)+A24,9),"")</f>
        <v/>
      </c>
      <c r="G24" s="88" t="str">
        <f>IF(A24&lt;=DeliverableCount,INDEX(vw_Deliverables_wVendorTaskId[#All],MATCH(ConsultantChoice,vw_Deliverables_wVendorTaskId[Vendor_Alpha],0)+A24,11),"")</f>
        <v/>
      </c>
      <c r="H24" s="89"/>
      <c r="I24" s="83"/>
      <c r="J24" s="75"/>
      <c r="K24" s="75"/>
      <c r="L24" s="84"/>
    </row>
    <row r="25" spans="1:12" ht="73.5" customHeight="1" thickBot="1" x14ac:dyDescent="0.3">
      <c r="A25">
        <f t="shared" si="1"/>
        <v>19</v>
      </c>
      <c r="B25" s="57">
        <f t="shared" si="0"/>
        <v>2</v>
      </c>
      <c r="C25" s="86" t="str">
        <f>IF(A25&lt;=DeliverableCount,INDEX(vw_Deliverables_wVendorTaskId[#All],MATCH(ConsultantChoice,vw_Deliverables_wVendorTaskId[Vendor_Alpha],0)+A25,5)," ")</f>
        <v xml:space="preserve"> </v>
      </c>
      <c r="D25" s="86" t="str">
        <f>IF(A25&lt;=DeliverableCount,INDEX(vw_Deliverables_wVendorTaskId[#All],MATCH(ConsultantChoice,vw_Deliverables_wVendorTaskId[Vendor_Alpha],0)+A25,6),"")</f>
        <v/>
      </c>
      <c r="E25" s="86" t="str">
        <f>IF(A25&lt;=DeliverableCount,INDEX(vw_Deliverables_wVendorTaskId[#All],MATCH(ConsultantChoice,vw_Deliverables_wVendorTaskId[Vendor_Alpha],0)+A25,8),"")</f>
        <v/>
      </c>
      <c r="F25" s="87" t="str">
        <f>IF(A25&lt;=DeliverableCount,INDEX(vw_Deliverables_wVendorTaskId[#All],MATCH(ConsultantChoice,vw_Deliverables_wVendorTaskId[Vendor_Alpha],0)+A25,9),"")</f>
        <v/>
      </c>
      <c r="G25" s="88" t="str">
        <f>IF(A25&lt;=DeliverableCount,INDEX(vw_Deliverables_wVendorTaskId[#All],MATCH(ConsultantChoice,vw_Deliverables_wVendorTaskId[Vendor_Alpha],0)+A25,11),"")</f>
        <v/>
      </c>
      <c r="H25" s="89"/>
      <c r="I25" s="83"/>
      <c r="J25" s="75"/>
      <c r="K25" s="75"/>
      <c r="L25" s="84"/>
    </row>
    <row r="26" spans="1:12" ht="73.5" customHeight="1" thickBot="1" x14ac:dyDescent="0.3">
      <c r="A26">
        <f t="shared" si="1"/>
        <v>20</v>
      </c>
      <c r="B26" s="57">
        <f t="shared" si="0"/>
        <v>2</v>
      </c>
      <c r="C26" s="86" t="str">
        <f>IF(A26&lt;=DeliverableCount,INDEX(vw_Deliverables_wVendorTaskId[#All],MATCH(ConsultantChoice,vw_Deliverables_wVendorTaskId[Vendor_Alpha],0)+A26,5)," ")</f>
        <v xml:space="preserve"> </v>
      </c>
      <c r="D26" s="86" t="str">
        <f>IF(A26&lt;=DeliverableCount,INDEX(vw_Deliverables_wVendorTaskId[#All],MATCH(ConsultantChoice,vw_Deliverables_wVendorTaskId[Vendor_Alpha],0)+A26,6),"")</f>
        <v/>
      </c>
      <c r="E26" s="86" t="str">
        <f>IF(A26&lt;=DeliverableCount,INDEX(vw_Deliverables_wVendorTaskId[#All],MATCH(ConsultantChoice,vw_Deliverables_wVendorTaskId[Vendor_Alpha],0)+A26,8),"")</f>
        <v/>
      </c>
      <c r="F26" s="87" t="str">
        <f>IF(A26&lt;=DeliverableCount,INDEX(vw_Deliverables_wVendorTaskId[#All],MATCH(ConsultantChoice,vw_Deliverables_wVendorTaskId[Vendor_Alpha],0)+A26,9),"")</f>
        <v/>
      </c>
      <c r="G26" s="88" t="str">
        <f>IF(A26&lt;=DeliverableCount,INDEX(vw_Deliverables_wVendorTaskId[#All],MATCH(ConsultantChoice,vw_Deliverables_wVendorTaskId[Vendor_Alpha],0)+A26,11),"")</f>
        <v/>
      </c>
      <c r="H26" s="89"/>
      <c r="I26" s="83"/>
      <c r="J26" s="75"/>
      <c r="K26" s="75"/>
      <c r="L26" s="84"/>
    </row>
    <row r="27" spans="1:12" ht="73.5" customHeight="1" thickBot="1" x14ac:dyDescent="0.3">
      <c r="A27">
        <f t="shared" si="1"/>
        <v>21</v>
      </c>
      <c r="B27" s="57">
        <f t="shared" si="0"/>
        <v>2</v>
      </c>
      <c r="C27" s="86" t="str">
        <f>IF(A27&lt;=DeliverableCount,INDEX(vw_Deliverables_wVendorTaskId[#All],MATCH(ConsultantChoice,vw_Deliverables_wVendorTaskId[Vendor_Alpha],0)+A27,5)," ")</f>
        <v xml:space="preserve"> </v>
      </c>
      <c r="D27" s="86" t="str">
        <f>IF(A27&lt;=DeliverableCount,INDEX(vw_Deliverables_wVendorTaskId[#All],MATCH(ConsultantChoice,vw_Deliverables_wVendorTaskId[Vendor_Alpha],0)+A27,6),"")</f>
        <v/>
      </c>
      <c r="E27" s="86" t="str">
        <f>IF(A27&lt;=DeliverableCount,INDEX(vw_Deliverables_wVendorTaskId[#All],MATCH(ConsultantChoice,vw_Deliverables_wVendorTaskId[Vendor_Alpha],0)+A27,8),"")</f>
        <v/>
      </c>
      <c r="F27" s="87" t="str">
        <f>IF(A27&lt;=DeliverableCount,INDEX(vw_Deliverables_wVendorTaskId[#All],MATCH(ConsultantChoice,vw_Deliverables_wVendorTaskId[Vendor_Alpha],0)+A27,9),"")</f>
        <v/>
      </c>
      <c r="G27" s="88" t="str">
        <f>IF(A27&lt;=DeliverableCount,INDEX(vw_Deliverables_wVendorTaskId[#All],MATCH(ConsultantChoice,vw_Deliverables_wVendorTaskId[Vendor_Alpha],0)+A27,11),"")</f>
        <v/>
      </c>
      <c r="H27" s="89"/>
      <c r="I27" s="83"/>
      <c r="J27" s="75"/>
      <c r="K27" s="75"/>
      <c r="L27" s="84"/>
    </row>
    <row r="28" spans="1:12" ht="73.5" customHeight="1" thickBot="1" x14ac:dyDescent="0.3">
      <c r="A28">
        <f t="shared" si="1"/>
        <v>22</v>
      </c>
      <c r="B28" s="57">
        <f t="shared" si="0"/>
        <v>2</v>
      </c>
      <c r="C28" s="86" t="str">
        <f>IF(A28&lt;=DeliverableCount,INDEX(vw_Deliverables_wVendorTaskId[#All],MATCH(ConsultantChoice,vw_Deliverables_wVendorTaskId[Vendor_Alpha],0)+A28,5)," ")</f>
        <v xml:space="preserve"> </v>
      </c>
      <c r="D28" s="86" t="str">
        <f>IF(A28&lt;=DeliverableCount,INDEX(vw_Deliverables_wVendorTaskId[#All],MATCH(ConsultantChoice,vw_Deliverables_wVendorTaskId[Vendor_Alpha],0)+A28,6),"")</f>
        <v/>
      </c>
      <c r="E28" s="86" t="str">
        <f>IF(A28&lt;=DeliverableCount,INDEX(vw_Deliverables_wVendorTaskId[#All],MATCH(ConsultantChoice,vw_Deliverables_wVendorTaskId[Vendor_Alpha],0)+A28,8),"")</f>
        <v/>
      </c>
      <c r="F28" s="87" t="str">
        <f>IF(A28&lt;=DeliverableCount,INDEX(vw_Deliverables_wVendorTaskId[#All],MATCH(ConsultantChoice,vw_Deliverables_wVendorTaskId[Vendor_Alpha],0)+A28,9),"")</f>
        <v/>
      </c>
      <c r="G28" s="88" t="str">
        <f>IF(A28&lt;=DeliverableCount,INDEX(vw_Deliverables_wVendorTaskId[#All],MATCH(ConsultantChoice,vw_Deliverables_wVendorTaskId[Vendor_Alpha],0)+A28,11),"")</f>
        <v/>
      </c>
      <c r="H28" s="89"/>
      <c r="I28" s="83"/>
      <c r="J28" s="75"/>
      <c r="K28" s="75"/>
      <c r="L28" s="84"/>
    </row>
    <row r="29" spans="1:12" ht="73.5" customHeight="1" thickBot="1" x14ac:dyDescent="0.3">
      <c r="A29">
        <f t="shared" si="1"/>
        <v>23</v>
      </c>
      <c r="B29" s="57">
        <f t="shared" si="0"/>
        <v>2</v>
      </c>
      <c r="C29" s="86" t="str">
        <f>IF(A29&lt;=DeliverableCount,INDEX(vw_Deliverables_wVendorTaskId[#All],MATCH(ConsultantChoice,vw_Deliverables_wVendorTaskId[Vendor_Alpha],0)+A29,5)," ")</f>
        <v xml:space="preserve"> </v>
      </c>
      <c r="D29" s="86" t="str">
        <f>IF(A29&lt;=DeliverableCount,INDEX(vw_Deliverables_wVendorTaskId[#All],MATCH(ConsultantChoice,vw_Deliverables_wVendorTaskId[Vendor_Alpha],0)+A29,6),"")</f>
        <v/>
      </c>
      <c r="E29" s="86" t="str">
        <f>IF(A29&lt;=DeliverableCount,INDEX(vw_Deliverables_wVendorTaskId[#All],MATCH(ConsultantChoice,vw_Deliverables_wVendorTaskId[Vendor_Alpha],0)+A29,8),"")</f>
        <v/>
      </c>
      <c r="F29" s="87" t="str">
        <f>IF(A29&lt;=DeliverableCount,INDEX(vw_Deliverables_wVendorTaskId[#All],MATCH(ConsultantChoice,vw_Deliverables_wVendorTaskId[Vendor_Alpha],0)+A29,9),"")</f>
        <v/>
      </c>
      <c r="G29" s="88" t="str">
        <f>IF(A29&lt;=DeliverableCount,INDEX(vw_Deliverables_wVendorTaskId[#All],MATCH(ConsultantChoice,vw_Deliverables_wVendorTaskId[Vendor_Alpha],0)+A29,11),"")</f>
        <v/>
      </c>
      <c r="H29" s="89"/>
      <c r="I29" s="83"/>
      <c r="J29" s="75"/>
      <c r="K29" s="75"/>
      <c r="L29" s="84"/>
    </row>
    <row r="30" spans="1:12" ht="73.5" customHeight="1" thickBot="1" x14ac:dyDescent="0.3">
      <c r="A30">
        <f t="shared" si="1"/>
        <v>24</v>
      </c>
      <c r="B30" s="57">
        <f t="shared" si="0"/>
        <v>2</v>
      </c>
      <c r="C30" s="86" t="str">
        <f>IF(A30&lt;=DeliverableCount,INDEX(vw_Deliverables_wVendorTaskId[#All],MATCH(ConsultantChoice,vw_Deliverables_wVendorTaskId[Vendor_Alpha],0)+A30,5)," ")</f>
        <v xml:space="preserve"> </v>
      </c>
      <c r="D30" s="86" t="str">
        <f>IF(A30&lt;=DeliverableCount,INDEX(vw_Deliverables_wVendorTaskId[#All],MATCH(ConsultantChoice,vw_Deliverables_wVendorTaskId[Vendor_Alpha],0)+A30,6),"")</f>
        <v/>
      </c>
      <c r="E30" s="86" t="str">
        <f>IF(A30&lt;=DeliverableCount,INDEX(vw_Deliverables_wVendorTaskId[#All],MATCH(ConsultantChoice,vw_Deliverables_wVendorTaskId[Vendor_Alpha],0)+A30,8),"")</f>
        <v/>
      </c>
      <c r="F30" s="87" t="str">
        <f>IF(A30&lt;=DeliverableCount,INDEX(vw_Deliverables_wVendorTaskId[#All],MATCH(ConsultantChoice,vw_Deliverables_wVendorTaskId[Vendor_Alpha],0)+A30,9),"")</f>
        <v/>
      </c>
      <c r="G30" s="88" t="str">
        <f>IF(A30&lt;=DeliverableCount,INDEX(vw_Deliverables_wVendorTaskId[#All],MATCH(ConsultantChoice,vw_Deliverables_wVendorTaskId[Vendor_Alpha],0)+A30,11),"")</f>
        <v/>
      </c>
      <c r="H30" s="89"/>
      <c r="I30" s="83"/>
      <c r="J30" s="75"/>
      <c r="K30" s="75"/>
      <c r="L30" s="84"/>
    </row>
    <row r="31" spans="1:12" ht="73.5" customHeight="1" thickBot="1" x14ac:dyDescent="0.3">
      <c r="A31">
        <f t="shared" si="1"/>
        <v>25</v>
      </c>
      <c r="B31" s="57">
        <f t="shared" si="0"/>
        <v>2</v>
      </c>
      <c r="C31" s="86" t="str">
        <f>IF(A31&lt;=DeliverableCount,INDEX(vw_Deliverables_wVendorTaskId[#All],MATCH(ConsultantChoice,vw_Deliverables_wVendorTaskId[Vendor_Alpha],0)+A31,5)," ")</f>
        <v xml:space="preserve"> </v>
      </c>
      <c r="D31" s="86" t="str">
        <f>IF(A31&lt;=DeliverableCount,INDEX(vw_Deliverables_wVendorTaskId[#All],MATCH(ConsultantChoice,vw_Deliverables_wVendorTaskId[Vendor_Alpha],0)+A31,6),"")</f>
        <v/>
      </c>
      <c r="E31" s="86" t="str">
        <f>IF(A31&lt;=DeliverableCount,INDEX(vw_Deliverables_wVendorTaskId[#All],MATCH(ConsultantChoice,vw_Deliverables_wVendorTaskId[Vendor_Alpha],0)+A31,8),"")</f>
        <v/>
      </c>
      <c r="F31" s="87" t="str">
        <f>IF(A31&lt;=DeliverableCount,INDEX(vw_Deliverables_wVendorTaskId[#All],MATCH(ConsultantChoice,vw_Deliverables_wVendorTaskId[Vendor_Alpha],0)+A31,9),"")</f>
        <v/>
      </c>
      <c r="G31" s="88" t="str">
        <f>IF(A31&lt;=DeliverableCount,INDEX(vw_Deliverables_wVendorTaskId[#All],MATCH(ConsultantChoice,vw_Deliverables_wVendorTaskId[Vendor_Alpha],0)+A31,11),"")</f>
        <v/>
      </c>
      <c r="H31" s="89"/>
      <c r="I31" s="83"/>
      <c r="J31" s="75"/>
      <c r="K31" s="75"/>
      <c r="L31" s="84"/>
    </row>
    <row r="32" spans="1:12" ht="73.5" customHeight="1" thickBot="1" x14ac:dyDescent="0.3">
      <c r="A32">
        <f t="shared" si="1"/>
        <v>26</v>
      </c>
      <c r="B32" s="57">
        <f t="shared" si="0"/>
        <v>2</v>
      </c>
      <c r="C32" s="86" t="str">
        <f>IF(A32&lt;=DeliverableCount,INDEX(vw_Deliverables_wVendorTaskId[#All],MATCH(ConsultantChoice,vw_Deliverables_wVendorTaskId[Vendor_Alpha],0)+A32,5)," ")</f>
        <v xml:space="preserve"> </v>
      </c>
      <c r="D32" s="86" t="str">
        <f>IF(A32&lt;=DeliverableCount,INDEX(vw_Deliverables_wVendorTaskId[#All],MATCH(ConsultantChoice,vw_Deliverables_wVendorTaskId[Vendor_Alpha],0)+A32,6),"")</f>
        <v/>
      </c>
      <c r="E32" s="86" t="str">
        <f>IF(A32&lt;=DeliverableCount,INDEX(vw_Deliverables_wVendorTaskId[#All],MATCH(ConsultantChoice,vw_Deliverables_wVendorTaskId[Vendor_Alpha],0)+A32,8),"")</f>
        <v/>
      </c>
      <c r="F32" s="87" t="str">
        <f>IF(A32&lt;=DeliverableCount,INDEX(vw_Deliverables_wVendorTaskId[#All],MATCH(ConsultantChoice,vw_Deliverables_wVendorTaskId[Vendor_Alpha],0)+A32,9),"")</f>
        <v/>
      </c>
      <c r="G32" s="88" t="str">
        <f>IF(A32&lt;=DeliverableCount,INDEX(vw_Deliverables_wVendorTaskId[#All],MATCH(ConsultantChoice,vw_Deliverables_wVendorTaskId[Vendor_Alpha],0)+A32,11),"")</f>
        <v/>
      </c>
      <c r="H32" s="89"/>
      <c r="I32" s="83"/>
      <c r="J32" s="75"/>
      <c r="K32" s="75"/>
      <c r="L32" s="84"/>
    </row>
    <row r="33" spans="1:51" ht="73.5" customHeight="1" thickBot="1" x14ac:dyDescent="0.3">
      <c r="A33">
        <f t="shared" si="1"/>
        <v>27</v>
      </c>
      <c r="B33" s="57">
        <f t="shared" si="0"/>
        <v>2</v>
      </c>
      <c r="C33" s="86" t="str">
        <f>IF(A33&lt;=DeliverableCount,INDEX(vw_Deliverables_wVendorTaskId[#All],MATCH(ConsultantChoice,vw_Deliverables_wVendorTaskId[Vendor_Alpha],0)+A33,5)," ")</f>
        <v xml:space="preserve"> </v>
      </c>
      <c r="D33" s="86" t="str">
        <f>IF(A33&lt;=DeliverableCount,INDEX(vw_Deliverables_wVendorTaskId[#All],MATCH(ConsultantChoice,vw_Deliverables_wVendorTaskId[Vendor_Alpha],0)+A33,6),"")</f>
        <v/>
      </c>
      <c r="E33" s="86" t="str">
        <f>IF(A33&lt;=DeliverableCount,INDEX(vw_Deliverables_wVendorTaskId[#All],MATCH(ConsultantChoice,vw_Deliverables_wVendorTaskId[Vendor_Alpha],0)+A33,8),"")</f>
        <v/>
      </c>
      <c r="F33" s="87" t="str">
        <f>IF(A33&lt;=DeliverableCount,INDEX(vw_Deliverables_wVendorTaskId[#All],MATCH(ConsultantChoice,vw_Deliverables_wVendorTaskId[Vendor_Alpha],0)+A33,9),"")</f>
        <v/>
      </c>
      <c r="G33" s="88" t="str">
        <f>IF(A33&lt;=DeliverableCount,INDEX(vw_Deliverables_wVendorTaskId[#All],MATCH(ConsultantChoice,vw_Deliverables_wVendorTaskId[Vendor_Alpha],0)+A33,11),"")</f>
        <v/>
      </c>
      <c r="H33" s="89"/>
      <c r="I33" s="83"/>
      <c r="J33" s="75"/>
      <c r="K33" s="75"/>
      <c r="L33" s="84"/>
    </row>
    <row r="34" spans="1:51" ht="73.5" customHeight="1" thickBot="1" x14ac:dyDescent="0.3">
      <c r="A34">
        <f t="shared" si="1"/>
        <v>28</v>
      </c>
      <c r="B34" s="57">
        <f t="shared" si="0"/>
        <v>2</v>
      </c>
      <c r="C34" s="86" t="str">
        <f>IF(A34&lt;=DeliverableCount,INDEX(vw_Deliverables_wVendorTaskId[#All],MATCH(ConsultantChoice,vw_Deliverables_wVendorTaskId[Vendor_Alpha],0)+A34,5)," ")</f>
        <v xml:space="preserve"> </v>
      </c>
      <c r="D34" s="86" t="str">
        <f>IF(A34&lt;=DeliverableCount,INDEX(vw_Deliverables_wVendorTaskId[#All],MATCH(ConsultantChoice,vw_Deliverables_wVendorTaskId[Vendor_Alpha],0)+A34,6),"")</f>
        <v/>
      </c>
      <c r="E34" s="86" t="str">
        <f>IF(A34&lt;=DeliverableCount,INDEX(vw_Deliverables_wVendorTaskId[#All],MATCH(ConsultantChoice,vw_Deliverables_wVendorTaskId[Vendor_Alpha],0)+A34,8),"")</f>
        <v/>
      </c>
      <c r="F34" s="87" t="str">
        <f>IF(A34&lt;=DeliverableCount,INDEX(vw_Deliverables_wVendorTaskId[#All],MATCH(ConsultantChoice,vw_Deliverables_wVendorTaskId[Vendor_Alpha],0)+A34,9),"")</f>
        <v/>
      </c>
      <c r="G34" s="88" t="str">
        <f>IF(A34&lt;=DeliverableCount,INDEX(vw_Deliverables_wVendorTaskId[#All],MATCH(ConsultantChoice,vw_Deliverables_wVendorTaskId[Vendor_Alpha],0)+A34,11),"")</f>
        <v/>
      </c>
      <c r="H34" s="89"/>
      <c r="I34" s="83"/>
      <c r="J34" s="75"/>
      <c r="K34" s="75"/>
      <c r="L34" s="84"/>
    </row>
    <row r="35" spans="1:51" ht="73.5" customHeight="1" thickBot="1" x14ac:dyDescent="0.3">
      <c r="A35">
        <f t="shared" si="1"/>
        <v>29</v>
      </c>
      <c r="B35" s="57">
        <f t="shared" si="0"/>
        <v>2</v>
      </c>
      <c r="C35" s="86" t="str">
        <f>IF(A35&lt;=DeliverableCount,INDEX(vw_Deliverables_wVendorTaskId[#All],MATCH(ConsultantChoice,vw_Deliverables_wVendorTaskId[Vendor_Alpha],0)+A35,5)," ")</f>
        <v xml:space="preserve"> </v>
      </c>
      <c r="D35" s="86" t="str">
        <f>IF(A35&lt;=DeliverableCount,INDEX(vw_Deliverables_wVendorTaskId[#All],MATCH(ConsultantChoice,vw_Deliverables_wVendorTaskId[Vendor_Alpha],0)+A35,6),"")</f>
        <v/>
      </c>
      <c r="E35" s="86" t="str">
        <f>IF(A35&lt;=DeliverableCount,INDEX(vw_Deliverables_wVendorTaskId[#All],MATCH(ConsultantChoice,vw_Deliverables_wVendorTaskId[Vendor_Alpha],0)+A35,8),"")</f>
        <v/>
      </c>
      <c r="F35" s="87" t="str">
        <f>IF(A35&lt;=DeliverableCount,INDEX(vw_Deliverables_wVendorTaskId[#All],MATCH(ConsultantChoice,vw_Deliverables_wVendorTaskId[Vendor_Alpha],0)+A35,9),"")</f>
        <v/>
      </c>
      <c r="G35" s="88" t="str">
        <f>IF(A35&lt;=DeliverableCount,INDEX(vw_Deliverables_wVendorTaskId[#All],MATCH(ConsultantChoice,vw_Deliverables_wVendorTaskId[Vendor_Alpha],0)+A35,11),"")</f>
        <v/>
      </c>
      <c r="H35" s="89"/>
      <c r="I35" s="83"/>
      <c r="J35" s="75"/>
      <c r="K35" s="75"/>
      <c r="L35" s="84"/>
    </row>
    <row r="36" spans="1:51" ht="73.5" customHeight="1" thickBot="1" x14ac:dyDescent="0.3">
      <c r="A36">
        <f t="shared" si="1"/>
        <v>30</v>
      </c>
      <c r="B36" s="57">
        <f t="shared" si="0"/>
        <v>2</v>
      </c>
      <c r="C36" s="86" t="str">
        <f>IF(A36&lt;=DeliverableCount,INDEX(vw_Deliverables_wVendorTaskId[#All],MATCH(ConsultantChoice,vw_Deliverables_wVendorTaskId[Vendor_Alpha],0)+A36,5)," ")</f>
        <v xml:space="preserve"> </v>
      </c>
      <c r="D36" s="86" t="str">
        <f>IF(A36&lt;=DeliverableCount,INDEX(vw_Deliverables_wVendorTaskId[#All],MATCH(ConsultantChoice,vw_Deliverables_wVendorTaskId[Vendor_Alpha],0)+A36,6),"")</f>
        <v/>
      </c>
      <c r="E36" s="86" t="str">
        <f>IF(A36&lt;=DeliverableCount,INDEX(vw_Deliverables_wVendorTaskId[#All],MATCH(ConsultantChoice,vw_Deliverables_wVendorTaskId[Vendor_Alpha],0)+A36,8),"")</f>
        <v/>
      </c>
      <c r="F36" s="87" t="str">
        <f>IF(A36&lt;=DeliverableCount,INDEX(vw_Deliverables_wVendorTaskId[#All],MATCH(ConsultantChoice,vw_Deliverables_wVendorTaskId[Vendor_Alpha],0)+A36,9),"")</f>
        <v/>
      </c>
      <c r="G36" s="88" t="str">
        <f>IF(A36&lt;=DeliverableCount,INDEX(vw_Deliverables_wVendorTaskId[#All],MATCH(ConsultantChoice,vw_Deliverables_wVendorTaskId[Vendor_Alpha],0)+A36,11),"")</f>
        <v/>
      </c>
      <c r="H36" s="89"/>
      <c r="I36" s="83"/>
      <c r="J36" s="75"/>
      <c r="K36" s="75"/>
      <c r="L36" s="84"/>
    </row>
    <row r="37" spans="1:51" ht="73.5" customHeight="1" thickBot="1" x14ac:dyDescent="0.3">
      <c r="A37">
        <f t="shared" si="1"/>
        <v>31</v>
      </c>
      <c r="B37" s="57">
        <f t="shared" si="0"/>
        <v>2</v>
      </c>
      <c r="C37" s="86" t="str">
        <f>IF(A37&lt;=DeliverableCount,INDEX(vw_Deliverables_wVendorTaskId[#All],MATCH(ConsultantChoice,vw_Deliverables_wVendorTaskId[Vendor_Alpha],0)+A37,5)," ")</f>
        <v xml:space="preserve"> </v>
      </c>
      <c r="D37" s="86" t="str">
        <f>IF(A37&lt;=DeliverableCount,INDEX(vw_Deliverables_wVendorTaskId[#All],MATCH(ConsultantChoice,vw_Deliverables_wVendorTaskId[Vendor_Alpha],0)+A37,6),"")</f>
        <v/>
      </c>
      <c r="E37" s="86" t="str">
        <f>IF(A37&lt;=DeliverableCount,INDEX(vw_Deliverables_wVendorTaskId[#All],MATCH(ConsultantChoice,vw_Deliverables_wVendorTaskId[Vendor_Alpha],0)+A37,8),"")</f>
        <v/>
      </c>
      <c r="F37" s="87" t="str">
        <f>IF(A37&lt;=DeliverableCount,INDEX(vw_Deliverables_wVendorTaskId[#All],MATCH(ConsultantChoice,vw_Deliverables_wVendorTaskId[Vendor_Alpha],0)+A37,9),"")</f>
        <v/>
      </c>
      <c r="G37" s="88" t="str">
        <f>IF(A37&lt;=DeliverableCount,INDEX(vw_Deliverables_wVendorTaskId[#All],MATCH(ConsultantChoice,vw_Deliverables_wVendorTaskId[Vendor_Alpha],0)+A37,11),"")</f>
        <v/>
      </c>
      <c r="H37" s="89"/>
      <c r="I37" s="83"/>
      <c r="J37" s="75"/>
      <c r="K37" s="75"/>
      <c r="L37" s="84"/>
    </row>
    <row r="38" spans="1:51" ht="73.5" customHeight="1" thickBot="1" x14ac:dyDescent="0.3">
      <c r="A38">
        <f t="shared" si="1"/>
        <v>32</v>
      </c>
      <c r="B38" s="57">
        <f t="shared" si="0"/>
        <v>2</v>
      </c>
      <c r="C38" s="86" t="str">
        <f>IF(A38&lt;=DeliverableCount,INDEX(vw_Deliverables_wVendorTaskId[#All],MATCH(ConsultantChoice,vw_Deliverables_wVendorTaskId[Vendor_Alpha],0)+A38,5)," ")</f>
        <v xml:space="preserve"> </v>
      </c>
      <c r="D38" s="86" t="str">
        <f>IF(A38&lt;=DeliverableCount,INDEX(vw_Deliverables_wVendorTaskId[#All],MATCH(ConsultantChoice,vw_Deliverables_wVendorTaskId[Vendor_Alpha],0)+A38,6),"")</f>
        <v/>
      </c>
      <c r="E38" s="86" t="str">
        <f>IF(A38&lt;=DeliverableCount,INDEX(vw_Deliverables_wVendorTaskId[#All],MATCH(ConsultantChoice,vw_Deliverables_wVendorTaskId[Vendor_Alpha],0)+A38,8),"")</f>
        <v/>
      </c>
      <c r="F38" s="87" t="str">
        <f>IF(A38&lt;=DeliverableCount,INDEX(vw_Deliverables_wVendorTaskId[#All],MATCH(ConsultantChoice,vw_Deliverables_wVendorTaskId[Vendor_Alpha],0)+A38,9),"")</f>
        <v/>
      </c>
      <c r="G38" s="88" t="str">
        <f>IF(A38&lt;=DeliverableCount,INDEX(vw_Deliverables_wVendorTaskId[#All],MATCH(ConsultantChoice,vw_Deliverables_wVendorTaskId[Vendor_Alpha],0)+A38,11),"")</f>
        <v/>
      </c>
      <c r="H38" s="89"/>
      <c r="I38" s="83"/>
      <c r="J38" s="75"/>
      <c r="K38" s="75"/>
      <c r="L38" s="84"/>
    </row>
    <row r="39" spans="1:51" ht="73.5" customHeight="1" thickBot="1" x14ac:dyDescent="0.3">
      <c r="A39">
        <f t="shared" si="1"/>
        <v>33</v>
      </c>
      <c r="B39" s="57">
        <f t="shared" si="0"/>
        <v>2</v>
      </c>
      <c r="C39" s="86" t="str">
        <f>IF(A39&lt;=DeliverableCount,INDEX(vw_Deliverables_wVendorTaskId[#All],MATCH(ConsultantChoice,vw_Deliverables_wVendorTaskId[Vendor_Alpha],0)+A39,5)," ")</f>
        <v xml:space="preserve"> </v>
      </c>
      <c r="D39" s="86" t="str">
        <f>IF(A39&lt;=DeliverableCount,INDEX(vw_Deliverables_wVendorTaskId[#All],MATCH(ConsultantChoice,vw_Deliverables_wVendorTaskId[Vendor_Alpha],0)+A39,6),"")</f>
        <v/>
      </c>
      <c r="E39" s="86" t="str">
        <f>IF(A39&lt;=DeliverableCount,INDEX(vw_Deliverables_wVendorTaskId[#All],MATCH(ConsultantChoice,vw_Deliverables_wVendorTaskId[Vendor_Alpha],0)+A39,8),"")</f>
        <v/>
      </c>
      <c r="F39" s="87" t="str">
        <f>IF(A39&lt;=DeliverableCount,INDEX(vw_Deliverables_wVendorTaskId[#All],MATCH(ConsultantChoice,vw_Deliverables_wVendorTaskId[Vendor_Alpha],0)+A39,9),"")</f>
        <v/>
      </c>
      <c r="G39" s="88" t="str">
        <f>IF(A39&lt;=DeliverableCount,INDEX(vw_Deliverables_wVendorTaskId[#All],MATCH(ConsultantChoice,vw_Deliverables_wVendorTaskId[Vendor_Alpha],0)+A39,11),"")</f>
        <v/>
      </c>
      <c r="H39" s="89"/>
      <c r="I39" s="83"/>
      <c r="J39" s="75"/>
      <c r="K39" s="75"/>
      <c r="L39" s="84"/>
    </row>
    <row r="40" spans="1:51" ht="73.5" customHeight="1" thickBot="1" x14ac:dyDescent="0.3">
      <c r="A40">
        <f t="shared" si="1"/>
        <v>34</v>
      </c>
      <c r="B40" s="57">
        <f t="shared" si="0"/>
        <v>2</v>
      </c>
      <c r="C40" s="86" t="str">
        <f>IF(A40&lt;=DeliverableCount,INDEX(vw_Deliverables_wVendorTaskId[#All],MATCH(ConsultantChoice,vw_Deliverables_wVendorTaskId[Vendor_Alpha],0)+A40,5)," ")</f>
        <v xml:space="preserve"> </v>
      </c>
      <c r="D40" s="86" t="str">
        <f>IF(A40&lt;=DeliverableCount,INDEX(vw_Deliverables_wVendorTaskId[#All],MATCH(ConsultantChoice,vw_Deliverables_wVendorTaskId[Vendor_Alpha],0)+A40,6),"")</f>
        <v/>
      </c>
      <c r="E40" s="86" t="str">
        <f>IF(A40&lt;=DeliverableCount,INDEX(vw_Deliverables_wVendorTaskId[#All],MATCH(ConsultantChoice,vw_Deliverables_wVendorTaskId[Vendor_Alpha],0)+A40,8),"")</f>
        <v/>
      </c>
      <c r="F40" s="87" t="str">
        <f>IF(A40&lt;=DeliverableCount,INDEX(vw_Deliverables_wVendorTaskId[#All],MATCH(ConsultantChoice,vw_Deliverables_wVendorTaskId[Vendor_Alpha],0)+A40,9),"")</f>
        <v/>
      </c>
      <c r="G40" s="88" t="str">
        <f>IF(A40&lt;=DeliverableCount,INDEX(vw_Deliverables_wVendorTaskId[#All],MATCH(ConsultantChoice,vw_Deliverables_wVendorTaskId[Vendor_Alpha],0)+A40,11),"")</f>
        <v/>
      </c>
      <c r="H40" s="89"/>
      <c r="I40" s="83"/>
      <c r="J40" s="75"/>
      <c r="K40" s="75"/>
      <c r="L40" s="84"/>
    </row>
    <row r="41" spans="1:51" ht="73.5" customHeight="1" thickBot="1" x14ac:dyDescent="0.3">
      <c r="A41">
        <f t="shared" si="1"/>
        <v>35</v>
      </c>
      <c r="B41" s="57">
        <f t="shared" si="0"/>
        <v>2</v>
      </c>
      <c r="C41" s="86" t="str">
        <f>IF(A41&lt;=DeliverableCount,INDEX(vw_Deliverables_wVendorTaskId[#All],MATCH(ConsultantChoice,vw_Deliverables_wVendorTaskId[Vendor_Alpha],0)+A41,5)," ")</f>
        <v xml:space="preserve"> </v>
      </c>
      <c r="D41" s="86" t="str">
        <f>IF(A41&lt;=DeliverableCount,INDEX(vw_Deliverables_wVendorTaskId[#All],MATCH(ConsultantChoice,vw_Deliverables_wVendorTaskId[Vendor_Alpha],0)+A41,6),"")</f>
        <v/>
      </c>
      <c r="E41" s="86" t="str">
        <f>IF(A41&lt;=DeliverableCount,INDEX(vw_Deliverables_wVendorTaskId[#All],MATCH(ConsultantChoice,vw_Deliverables_wVendorTaskId[Vendor_Alpha],0)+A41,8),"")</f>
        <v/>
      </c>
      <c r="F41" s="87" t="str">
        <f>IF(A41&lt;=DeliverableCount,INDEX(vw_Deliverables_wVendorTaskId[#All],MATCH(ConsultantChoice,vw_Deliverables_wVendorTaskId[Vendor_Alpha],0)+A41,9),"")</f>
        <v/>
      </c>
      <c r="G41" s="88" t="str">
        <f>IF(A41&lt;=DeliverableCount,INDEX(vw_Deliverables_wVendorTaskId[#All],MATCH(ConsultantChoice,vw_Deliverables_wVendorTaskId[Vendor_Alpha],0)+A41,11),"")</f>
        <v/>
      </c>
      <c r="H41" s="89"/>
      <c r="I41" s="83"/>
      <c r="J41" s="75"/>
      <c r="K41" s="75"/>
      <c r="L41" s="84"/>
      <c r="AX41" s="1" t="s">
        <v>48</v>
      </c>
      <c r="AY41" s="1">
        <v>36616</v>
      </c>
    </row>
    <row r="42" spans="1:51" ht="73.5" customHeight="1" thickBot="1" x14ac:dyDescent="0.3">
      <c r="A42">
        <f t="shared" si="1"/>
        <v>36</v>
      </c>
      <c r="B42" s="57">
        <f t="shared" si="0"/>
        <v>2</v>
      </c>
      <c r="C42" s="86" t="str">
        <f>IF(A42&lt;=DeliverableCount,INDEX(vw_Deliverables_wVendorTaskId[#All],MATCH(ConsultantChoice,vw_Deliverables_wVendorTaskId[Vendor_Alpha],0)+A42,5)," ")</f>
        <v xml:space="preserve"> </v>
      </c>
      <c r="D42" s="86" t="str">
        <f>IF(A42&lt;=DeliverableCount,INDEX(vw_Deliverables_wVendorTaskId[#All],MATCH(ConsultantChoice,vw_Deliverables_wVendorTaskId[Vendor_Alpha],0)+A42,6),"")</f>
        <v/>
      </c>
      <c r="E42" s="86" t="str">
        <f>IF(A42&lt;=DeliverableCount,INDEX(vw_Deliverables_wVendorTaskId[#All],MATCH(ConsultantChoice,vw_Deliverables_wVendorTaskId[Vendor_Alpha],0)+A42,8),"")</f>
        <v/>
      </c>
      <c r="F42" s="87" t="str">
        <f>IF(A42&lt;=DeliverableCount,INDEX(vw_Deliverables_wVendorTaskId[#All],MATCH(ConsultantChoice,vw_Deliverables_wVendorTaskId[Vendor_Alpha],0)+A42,9),"")</f>
        <v/>
      </c>
      <c r="G42" s="88" t="str">
        <f>IF(A42&lt;=DeliverableCount,INDEX(vw_Deliverables_wVendorTaskId[#All],MATCH(ConsultantChoice,vw_Deliverables_wVendorTaskId[Vendor_Alpha],0)+A42,11),"")</f>
        <v/>
      </c>
      <c r="H42" s="89"/>
      <c r="I42" s="83"/>
      <c r="J42" s="75"/>
      <c r="K42" s="75"/>
      <c r="L42" s="84"/>
    </row>
    <row r="43" spans="1:51" ht="73.5" customHeight="1" thickBot="1" x14ac:dyDescent="0.3">
      <c r="A43">
        <f t="shared" si="1"/>
        <v>37</v>
      </c>
      <c r="B43" s="57">
        <f t="shared" si="0"/>
        <v>2</v>
      </c>
      <c r="C43" s="86" t="str">
        <f>IF(A43&lt;=DeliverableCount,INDEX(vw_Deliverables_wVendorTaskId[#All],MATCH(ConsultantChoice,vw_Deliverables_wVendorTaskId[Vendor_Alpha],0)+A43,5)," ")</f>
        <v xml:space="preserve"> </v>
      </c>
      <c r="D43" s="86" t="str">
        <f>IF(A43&lt;=DeliverableCount,INDEX(vw_Deliverables_wVendorTaskId[#All],MATCH(ConsultantChoice,vw_Deliverables_wVendorTaskId[Vendor_Alpha],0)+A43,6),"")</f>
        <v/>
      </c>
      <c r="E43" s="86" t="str">
        <f>IF(A43&lt;=DeliverableCount,INDEX(vw_Deliverables_wVendorTaskId[#All],MATCH(ConsultantChoice,vw_Deliverables_wVendorTaskId[Vendor_Alpha],0)+A43,8),"")</f>
        <v/>
      </c>
      <c r="F43" s="87" t="str">
        <f>IF(A43&lt;=DeliverableCount,INDEX(vw_Deliverables_wVendorTaskId[#All],MATCH(ConsultantChoice,vw_Deliverables_wVendorTaskId[Vendor_Alpha],0)+A43,9),"")</f>
        <v/>
      </c>
      <c r="G43" s="88" t="str">
        <f>IF(A43&lt;=DeliverableCount,INDEX(vw_Deliverables_wVendorTaskId[#All],MATCH(ConsultantChoice,vw_Deliverables_wVendorTaskId[Vendor_Alpha],0)+A43,11),"")</f>
        <v/>
      </c>
      <c r="H43" s="89"/>
      <c r="I43" s="83"/>
      <c r="J43" s="75"/>
      <c r="K43" s="75"/>
      <c r="L43" s="84"/>
    </row>
    <row r="44" spans="1:51" ht="73.5" customHeight="1" thickBot="1" x14ac:dyDescent="0.3">
      <c r="A44">
        <f t="shared" si="1"/>
        <v>38</v>
      </c>
      <c r="B44" s="57">
        <f t="shared" si="0"/>
        <v>2</v>
      </c>
      <c r="C44" s="86" t="str">
        <f>IF(A44&lt;=DeliverableCount,INDEX(vw_Deliverables_wVendorTaskId[#All],MATCH(ConsultantChoice,vw_Deliverables_wVendorTaskId[Vendor_Alpha],0)+A44,5)," ")</f>
        <v xml:space="preserve"> </v>
      </c>
      <c r="D44" s="86" t="str">
        <f>IF(A44&lt;=DeliverableCount,INDEX(vw_Deliverables_wVendorTaskId[#All],MATCH(ConsultantChoice,vw_Deliverables_wVendorTaskId[Vendor_Alpha],0)+A44,6),"")</f>
        <v/>
      </c>
      <c r="E44" s="86" t="str">
        <f>IF(A44&lt;=DeliverableCount,INDEX(vw_Deliverables_wVendorTaskId[#All],MATCH(ConsultantChoice,vw_Deliverables_wVendorTaskId[Vendor_Alpha],0)+A44,8),"")</f>
        <v/>
      </c>
      <c r="F44" s="87" t="str">
        <f>IF(A44&lt;=DeliverableCount,INDEX(vw_Deliverables_wVendorTaskId[#All],MATCH(ConsultantChoice,vw_Deliverables_wVendorTaskId[Vendor_Alpha],0)+A44,9),"")</f>
        <v/>
      </c>
      <c r="G44" s="88" t="str">
        <f>IF(A44&lt;=DeliverableCount,INDEX(vw_Deliverables_wVendorTaskId[#All],MATCH(ConsultantChoice,vw_Deliverables_wVendorTaskId[Vendor_Alpha],0)+A44,11),"")</f>
        <v/>
      </c>
      <c r="H44" s="89"/>
      <c r="I44" s="83"/>
      <c r="J44" s="75"/>
      <c r="K44" s="75"/>
      <c r="L44" s="84"/>
    </row>
    <row r="45" spans="1:51" ht="73.5" customHeight="1" thickBot="1" x14ac:dyDescent="0.3">
      <c r="A45">
        <f t="shared" si="1"/>
        <v>39</v>
      </c>
      <c r="B45" s="57">
        <f t="shared" si="0"/>
        <v>2</v>
      </c>
      <c r="C45" s="86" t="str">
        <f>IF(A45&lt;=DeliverableCount,INDEX(vw_Deliverables_wVendorTaskId[#All],MATCH(ConsultantChoice,vw_Deliverables_wVendorTaskId[Vendor_Alpha],0)+A45,5)," ")</f>
        <v xml:space="preserve"> </v>
      </c>
      <c r="D45" s="86" t="str">
        <f>IF(A45&lt;=DeliverableCount,INDEX(vw_Deliverables_wVendorTaskId[#All],MATCH(ConsultantChoice,vw_Deliverables_wVendorTaskId[Vendor_Alpha],0)+A45,6),"")</f>
        <v/>
      </c>
      <c r="E45" s="86" t="str">
        <f>IF(A45&lt;=DeliverableCount,INDEX(vw_Deliverables_wVendorTaskId[#All],MATCH(ConsultantChoice,vw_Deliverables_wVendorTaskId[Vendor_Alpha],0)+A45,8),"")</f>
        <v/>
      </c>
      <c r="F45" s="87" t="str">
        <f>IF(A45&lt;=DeliverableCount,INDEX(vw_Deliverables_wVendorTaskId[#All],MATCH(ConsultantChoice,vw_Deliverables_wVendorTaskId[Vendor_Alpha],0)+A45,9),"")</f>
        <v/>
      </c>
      <c r="G45" s="88" t="str">
        <f>IF(A45&lt;=DeliverableCount,INDEX(vw_Deliverables_wVendorTaskId[#All],MATCH(ConsultantChoice,vw_Deliverables_wVendorTaskId[Vendor_Alpha],0)+A45,11),"")</f>
        <v/>
      </c>
      <c r="H45" s="89"/>
      <c r="I45" s="83"/>
      <c r="J45" s="75"/>
      <c r="K45" s="75"/>
      <c r="L45" s="84"/>
    </row>
    <row r="46" spans="1:51" ht="73.5" customHeight="1" thickBot="1" x14ac:dyDescent="0.3">
      <c r="A46">
        <f t="shared" si="1"/>
        <v>40</v>
      </c>
      <c r="B46" s="57">
        <f t="shared" si="0"/>
        <v>2</v>
      </c>
      <c r="C46" s="86" t="str">
        <f>IF(A46&lt;=DeliverableCount,INDEX(vw_Deliverables_wVendorTaskId[#All],MATCH(ConsultantChoice,vw_Deliverables_wVendorTaskId[Vendor_Alpha],0)+A46,5)," ")</f>
        <v xml:space="preserve"> </v>
      </c>
      <c r="D46" s="86" t="str">
        <f>IF(A46&lt;=DeliverableCount,INDEX(vw_Deliverables_wVendorTaskId[#All],MATCH(ConsultantChoice,vw_Deliverables_wVendorTaskId[Vendor_Alpha],0)+A46,6),"")</f>
        <v/>
      </c>
      <c r="E46" s="86" t="str">
        <f>IF(A46&lt;=DeliverableCount,INDEX(vw_Deliverables_wVendorTaskId[#All],MATCH(ConsultantChoice,vw_Deliverables_wVendorTaskId[Vendor_Alpha],0)+A46,8),"")</f>
        <v/>
      </c>
      <c r="F46" s="87" t="str">
        <f>IF(A46&lt;=DeliverableCount,INDEX(vw_Deliverables_wVendorTaskId[#All],MATCH(ConsultantChoice,vw_Deliverables_wVendorTaskId[Vendor_Alpha],0)+A46,9),"")</f>
        <v/>
      </c>
      <c r="G46" s="88" t="str">
        <f>IF(A46&lt;=DeliverableCount,INDEX(vw_Deliverables_wVendorTaskId[#All],MATCH(ConsultantChoice,vw_Deliverables_wVendorTaskId[Vendor_Alpha],0)+A46,11),"")</f>
        <v/>
      </c>
      <c r="H46" s="89"/>
      <c r="I46" s="83"/>
      <c r="J46" s="75"/>
      <c r="K46" s="75"/>
      <c r="L46" s="84"/>
    </row>
    <row r="47" spans="1:51" ht="73.5" customHeight="1" thickBot="1" x14ac:dyDescent="0.3">
      <c r="A47">
        <f t="shared" si="1"/>
        <v>41</v>
      </c>
      <c r="B47" s="57">
        <f t="shared" si="0"/>
        <v>2</v>
      </c>
      <c r="C47" s="86" t="str">
        <f>IF(A47&lt;=DeliverableCount,INDEX(vw_Deliverables_wVendorTaskId[#All],MATCH(ConsultantChoice,vw_Deliverables_wVendorTaskId[Vendor_Alpha],0)+A47,5)," ")</f>
        <v xml:space="preserve"> </v>
      </c>
      <c r="D47" s="86" t="str">
        <f>IF(A47&lt;=DeliverableCount,INDEX(vw_Deliverables_wVendorTaskId[#All],MATCH(ConsultantChoice,vw_Deliverables_wVendorTaskId[Vendor_Alpha],0)+A47,6),"")</f>
        <v/>
      </c>
      <c r="E47" s="86" t="str">
        <f>IF(A47&lt;=DeliverableCount,INDEX(vw_Deliverables_wVendorTaskId[#All],MATCH(ConsultantChoice,vw_Deliverables_wVendorTaskId[Vendor_Alpha],0)+A47,8),"")</f>
        <v/>
      </c>
      <c r="F47" s="87" t="str">
        <f>IF(A47&lt;=DeliverableCount,INDEX(vw_Deliverables_wVendorTaskId[#All],MATCH(ConsultantChoice,vw_Deliverables_wVendorTaskId[Vendor_Alpha],0)+A47,9),"")</f>
        <v/>
      </c>
      <c r="G47" s="88" t="str">
        <f>IF(A47&lt;=DeliverableCount,INDEX(vw_Deliverables_wVendorTaskId[#All],MATCH(ConsultantChoice,vw_Deliverables_wVendorTaskId[Vendor_Alpha],0)+A47,11),"")</f>
        <v/>
      </c>
      <c r="H47" s="89"/>
      <c r="I47" s="83"/>
      <c r="J47" s="75"/>
      <c r="K47" s="75"/>
      <c r="L47" s="84"/>
    </row>
    <row r="48" spans="1:51" ht="73.5" customHeight="1" thickBot="1" x14ac:dyDescent="0.3">
      <c r="A48">
        <f t="shared" si="1"/>
        <v>42</v>
      </c>
      <c r="B48" s="57">
        <f t="shared" si="0"/>
        <v>2</v>
      </c>
      <c r="C48" s="86" t="str">
        <f>IF(A48&lt;=DeliverableCount,INDEX(vw_Deliverables_wVendorTaskId[#All],MATCH(ConsultantChoice,vw_Deliverables_wVendorTaskId[Vendor_Alpha],0)+A48,5)," ")</f>
        <v xml:space="preserve"> </v>
      </c>
      <c r="D48" s="86" t="str">
        <f>IF(A48&lt;=DeliverableCount,INDEX(vw_Deliverables_wVendorTaskId[#All],MATCH(ConsultantChoice,vw_Deliverables_wVendorTaskId[Vendor_Alpha],0)+A48,6),"")</f>
        <v/>
      </c>
      <c r="E48" s="86" t="str">
        <f>IF(A48&lt;=DeliverableCount,INDEX(vw_Deliverables_wVendorTaskId[#All],MATCH(ConsultantChoice,vw_Deliverables_wVendorTaskId[Vendor_Alpha],0)+A48,8),"")</f>
        <v/>
      </c>
      <c r="F48" s="87" t="str">
        <f>IF(A48&lt;=DeliverableCount,INDEX(vw_Deliverables_wVendorTaskId[#All],MATCH(ConsultantChoice,vw_Deliverables_wVendorTaskId[Vendor_Alpha],0)+A48,9),"")</f>
        <v/>
      </c>
      <c r="G48" s="88" t="str">
        <f>IF(A48&lt;=DeliverableCount,INDEX(vw_Deliverables_wVendorTaskId[#All],MATCH(ConsultantChoice,vw_Deliverables_wVendorTaskId[Vendor_Alpha],0)+A48,11),"")</f>
        <v/>
      </c>
      <c r="H48" s="89"/>
      <c r="I48" s="83"/>
      <c r="J48" s="75"/>
      <c r="K48" s="75"/>
      <c r="L48" s="84"/>
    </row>
    <row r="49" spans="1:51" ht="73.5" customHeight="1" thickBot="1" x14ac:dyDescent="0.3">
      <c r="A49">
        <f t="shared" si="1"/>
        <v>43</v>
      </c>
      <c r="B49" s="57">
        <f t="shared" si="0"/>
        <v>2</v>
      </c>
      <c r="C49" s="86" t="str">
        <f>IF(A49&lt;=DeliverableCount,INDEX(vw_Deliverables_wVendorTaskId[#All],MATCH(ConsultantChoice,vw_Deliverables_wVendorTaskId[Vendor_Alpha],0)+A49,5)," ")</f>
        <v xml:space="preserve"> </v>
      </c>
      <c r="D49" s="86" t="str">
        <f>IF(A49&lt;=DeliverableCount,INDEX(vw_Deliverables_wVendorTaskId[#All],MATCH(ConsultantChoice,vw_Deliverables_wVendorTaskId[Vendor_Alpha],0)+A49,6),"")</f>
        <v/>
      </c>
      <c r="E49" s="86" t="str">
        <f>IF(A49&lt;=DeliverableCount,INDEX(vw_Deliverables_wVendorTaskId[#All],MATCH(ConsultantChoice,vw_Deliverables_wVendorTaskId[Vendor_Alpha],0)+A49,8),"")</f>
        <v/>
      </c>
      <c r="F49" s="87" t="str">
        <f>IF(A49&lt;=DeliverableCount,INDEX(vw_Deliverables_wVendorTaskId[#All],MATCH(ConsultantChoice,vw_Deliverables_wVendorTaskId[Vendor_Alpha],0)+A49,9),"")</f>
        <v/>
      </c>
      <c r="G49" s="88" t="str">
        <f>IF(A49&lt;=DeliverableCount,INDEX(vw_Deliverables_wVendorTaskId[#All],MATCH(ConsultantChoice,vw_Deliverables_wVendorTaskId[Vendor_Alpha],0)+A49,11),"")</f>
        <v/>
      </c>
      <c r="H49" s="89"/>
      <c r="I49" s="83"/>
      <c r="J49" s="75"/>
      <c r="K49" s="75"/>
      <c r="L49" s="84"/>
    </row>
    <row r="50" spans="1:51" ht="73.5" customHeight="1" thickBot="1" x14ac:dyDescent="0.3">
      <c r="A50">
        <f t="shared" si="1"/>
        <v>44</v>
      </c>
      <c r="B50" s="57">
        <f t="shared" si="0"/>
        <v>2</v>
      </c>
      <c r="C50" s="91" t="str">
        <f>IF(A50&lt;=DeliverableCount,INDEX(vw_Deliverables_wVendorTaskId[#All],MATCH(ConsultantChoice,vw_Deliverables_wVendorTaskId[Vendor_Alpha],0)+A50,5)," ")</f>
        <v xml:space="preserve"> </v>
      </c>
      <c r="D50" s="91" t="str">
        <f>IF(A50&lt;=DeliverableCount,INDEX(vw_Deliverables_wVendorTaskId[#All],MATCH(ConsultantChoice,vw_Deliverables_wVendorTaskId[Vendor_Alpha],0)+A50,6),"")</f>
        <v/>
      </c>
      <c r="E50" s="91" t="str">
        <f>IF(A50&lt;=DeliverableCount,INDEX(vw_Deliverables_wVendorTaskId[#All],MATCH(ConsultantChoice,vw_Deliverables_wVendorTaskId[Vendor_Alpha],0)+A50,8),"")</f>
        <v/>
      </c>
      <c r="F50" s="92" t="str">
        <f>IF(A50&lt;=DeliverableCount,INDEX(vw_Deliverables_wVendorTaskId[#All],MATCH(ConsultantChoice,vw_Deliverables_wVendorTaskId[Vendor_Alpha],0)+A50,9),"")</f>
        <v/>
      </c>
      <c r="G50" s="93" t="str">
        <f>IF(A50&lt;=DeliverableCount,INDEX(vw_Deliverables_wVendorTaskId[#All],MATCH(ConsultantChoice,vw_Deliverables_wVendorTaskId[Vendor_Alpha],0)+A50,11),"")</f>
        <v/>
      </c>
      <c r="H50" s="94"/>
      <c r="I50" s="83"/>
      <c r="J50" s="95"/>
      <c r="K50" s="95"/>
      <c r="L50" s="96"/>
    </row>
    <row r="51" spans="1:51" x14ac:dyDescent="0.25">
      <c r="AX51" t="s">
        <v>90</v>
      </c>
      <c r="AY51" s="1">
        <v>19000</v>
      </c>
    </row>
    <row r="52" spans="1:51" x14ac:dyDescent="0.25">
      <c r="AX52" t="s">
        <v>118</v>
      </c>
      <c r="AY52" s="1">
        <v>62940</v>
      </c>
    </row>
    <row r="53" spans="1:51" x14ac:dyDescent="0.25">
      <c r="AX53" t="s">
        <v>119</v>
      </c>
      <c r="AY53" s="1">
        <v>43920</v>
      </c>
    </row>
    <row r="54" spans="1:51" x14ac:dyDescent="0.25">
      <c r="AX54" t="s">
        <v>120</v>
      </c>
      <c r="AY54" s="1">
        <v>37620</v>
      </c>
    </row>
    <row r="55" spans="1:51" x14ac:dyDescent="0.25">
      <c r="AX55" t="s">
        <v>121</v>
      </c>
      <c r="AY55" s="1">
        <v>31920</v>
      </c>
    </row>
    <row r="56" spans="1:51" x14ac:dyDescent="0.25">
      <c r="AX56" t="s">
        <v>122</v>
      </c>
      <c r="AY56" s="1">
        <v>18620</v>
      </c>
    </row>
    <row r="57" spans="1:51" x14ac:dyDescent="0.25">
      <c r="AX57" t="s">
        <v>123</v>
      </c>
      <c r="AY57" s="1">
        <v>95430</v>
      </c>
    </row>
    <row r="58" spans="1:51" x14ac:dyDescent="0.25">
      <c r="AX58" t="s">
        <v>124</v>
      </c>
      <c r="AY58" s="1">
        <v>37650</v>
      </c>
    </row>
    <row r="59" spans="1:51" x14ac:dyDescent="0.25">
      <c r="AX59" t="s">
        <v>125</v>
      </c>
      <c r="AY59" s="1">
        <v>27645</v>
      </c>
    </row>
    <row r="60" spans="1:51" x14ac:dyDescent="0.25">
      <c r="AX60" t="s">
        <v>126</v>
      </c>
      <c r="AY60" s="1">
        <v>39920</v>
      </c>
    </row>
    <row r="61" spans="1:51" x14ac:dyDescent="0.25">
      <c r="AX61" t="s">
        <v>127</v>
      </c>
      <c r="AY61" s="1">
        <v>24310</v>
      </c>
    </row>
    <row r="62" spans="1:51" x14ac:dyDescent="0.25">
      <c r="AX62" t="s">
        <v>128</v>
      </c>
      <c r="AY62" s="1">
        <v>22725</v>
      </c>
    </row>
    <row r="63" spans="1:51" x14ac:dyDescent="0.25">
      <c r="AX63" t="s">
        <v>14</v>
      </c>
      <c r="AY63" s="1">
        <v>97165</v>
      </c>
    </row>
    <row r="64" spans="1:51" x14ac:dyDescent="0.25">
      <c r="AX64" t="s">
        <v>90</v>
      </c>
      <c r="AY64" s="1">
        <v>85500</v>
      </c>
    </row>
    <row r="65" spans="50:51" x14ac:dyDescent="0.25">
      <c r="AX65" t="s">
        <v>129</v>
      </c>
      <c r="AY65" s="1">
        <v>295582.33</v>
      </c>
    </row>
    <row r="66" spans="50:51" x14ac:dyDescent="0.25">
      <c r="AX66" t="s">
        <v>130</v>
      </c>
      <c r="AY66" s="1">
        <v>363683.96</v>
      </c>
    </row>
    <row r="67" spans="50:51" x14ac:dyDescent="0.25">
      <c r="AX67" t="s">
        <v>131</v>
      </c>
      <c r="AY67" s="1">
        <v>358822.22</v>
      </c>
    </row>
    <row r="68" spans="50:51" x14ac:dyDescent="0.25">
      <c r="AX68" t="s">
        <v>14</v>
      </c>
      <c r="AY68" s="1">
        <v>118345.66</v>
      </c>
    </row>
    <row r="69" spans="50:51" x14ac:dyDescent="0.25">
      <c r="AX69" t="s">
        <v>132</v>
      </c>
      <c r="AY69" s="1">
        <v>135166</v>
      </c>
    </row>
    <row r="70" spans="50:51" x14ac:dyDescent="0.25">
      <c r="AX70" t="s">
        <v>133</v>
      </c>
      <c r="AY70" s="1">
        <v>67220</v>
      </c>
    </row>
    <row r="71" spans="50:51" x14ac:dyDescent="0.25">
      <c r="AX71" t="s">
        <v>134</v>
      </c>
      <c r="AY71" s="1">
        <v>129310</v>
      </c>
    </row>
    <row r="72" spans="50:51" x14ac:dyDescent="0.25">
      <c r="AX72" t="s">
        <v>135</v>
      </c>
      <c r="AY72" s="1">
        <v>525325</v>
      </c>
    </row>
    <row r="73" spans="50:51" x14ac:dyDescent="0.25">
      <c r="AX73" t="s">
        <v>136</v>
      </c>
      <c r="AY73" s="1">
        <v>127815</v>
      </c>
    </row>
    <row r="74" spans="50:51" x14ac:dyDescent="0.25">
      <c r="AX74" t="s">
        <v>14</v>
      </c>
      <c r="AY74" s="1">
        <v>194177</v>
      </c>
    </row>
    <row r="75" spans="50:51" x14ac:dyDescent="0.25">
      <c r="AX75" t="s">
        <v>90</v>
      </c>
      <c r="AY75" s="1">
        <v>1255000</v>
      </c>
    </row>
    <row r="76" spans="50:51" x14ac:dyDescent="0.25">
      <c r="AX76" t="s">
        <v>137</v>
      </c>
      <c r="AY76" s="1">
        <v>183585</v>
      </c>
    </row>
    <row r="77" spans="50:51" x14ac:dyDescent="0.25">
      <c r="AX77" t="s">
        <v>138</v>
      </c>
      <c r="AY77" s="1">
        <v>706108</v>
      </c>
    </row>
    <row r="78" spans="50:51" x14ac:dyDescent="0.25">
      <c r="AX78" t="s">
        <v>139</v>
      </c>
      <c r="AY78" s="1">
        <v>715087</v>
      </c>
    </row>
    <row r="79" spans="50:51" x14ac:dyDescent="0.25">
      <c r="AX79" t="s">
        <v>140</v>
      </c>
      <c r="AY79" s="1">
        <v>39838</v>
      </c>
    </row>
    <row r="80" spans="50:51" x14ac:dyDescent="0.25">
      <c r="AX80" t="s">
        <v>141</v>
      </c>
      <c r="AY80" s="1">
        <v>84620</v>
      </c>
    </row>
    <row r="81" spans="50:51" x14ac:dyDescent="0.25">
      <c r="AX81" t="s">
        <v>142</v>
      </c>
      <c r="AY81" s="1">
        <v>100374</v>
      </c>
    </row>
    <row r="82" spans="50:51" x14ac:dyDescent="0.25">
      <c r="AX82" t="s">
        <v>14</v>
      </c>
      <c r="AY82" s="1">
        <v>118736</v>
      </c>
    </row>
    <row r="83" spans="50:51" x14ac:dyDescent="0.25">
      <c r="AX83" t="s">
        <v>90</v>
      </c>
      <c r="AY83" s="1">
        <v>4500</v>
      </c>
    </row>
    <row r="84" spans="50:51" x14ac:dyDescent="0.25">
      <c r="AX84" t="s">
        <v>143</v>
      </c>
      <c r="AY84" s="1">
        <v>1587973</v>
      </c>
    </row>
    <row r="85" spans="50:51" x14ac:dyDescent="0.25">
      <c r="AX85" t="s">
        <v>144</v>
      </c>
      <c r="AY85" s="1">
        <v>210858</v>
      </c>
    </row>
    <row r="86" spans="50:51" x14ac:dyDescent="0.25">
      <c r="AX86" t="s">
        <v>145</v>
      </c>
      <c r="AY86" s="1">
        <v>550076</v>
      </c>
    </row>
    <row r="87" spans="50:51" x14ac:dyDescent="0.25">
      <c r="AX87" t="s">
        <v>146</v>
      </c>
      <c r="AY87" s="1">
        <v>449881</v>
      </c>
    </row>
    <row r="88" spans="50:51" x14ac:dyDescent="0.25">
      <c r="AX88" t="s">
        <v>147</v>
      </c>
      <c r="AY88" s="1">
        <v>10669</v>
      </c>
    </row>
    <row r="89" spans="50:51" x14ac:dyDescent="0.25">
      <c r="AX89" t="s">
        <v>148</v>
      </c>
      <c r="AY89" s="1">
        <v>157261</v>
      </c>
    </row>
    <row r="90" spans="50:51" x14ac:dyDescent="0.25">
      <c r="AX90" t="s">
        <v>14</v>
      </c>
      <c r="AY90" s="1">
        <v>178987</v>
      </c>
    </row>
    <row r="91" spans="50:51" x14ac:dyDescent="0.25">
      <c r="AX91" t="s">
        <v>90</v>
      </c>
      <c r="AY91" s="1">
        <v>217000</v>
      </c>
    </row>
  </sheetData>
  <sheetProtection password="C7F4" sheet="1" objects="1" scenarios="1" formatRows="0"/>
  <mergeCells count="1">
    <mergeCell ref="C2:F2"/>
  </mergeCells>
  <conditionalFormatting sqref="H7:H50">
    <cfRule type="containsText" dxfId="55" priority="3" operator="containsText" text="Completed">
      <formula>NOT(ISERROR(SEARCH("Completed",H7)))</formula>
    </cfRule>
  </conditionalFormatting>
  <conditionalFormatting sqref="H42:H50">
    <cfRule type="containsText" dxfId="54" priority="2" operator="containsText" text="Completed">
      <formula>NOT(ISERROR(SEARCH("Completed",H42)))</formula>
    </cfRule>
  </conditionalFormatting>
  <dataValidations xWindow="941" yWindow="490" count="3">
    <dataValidation type="date" operator="greaterThan" allowBlank="1" showInputMessage="1" showErrorMessage="1" sqref="I7:I50" xr:uid="{00000000-0002-0000-0100-000000000000}">
      <formula1>43466</formula1>
    </dataValidation>
    <dataValidation type="decimal" allowBlank="1" showInputMessage="1" showErrorMessage="1" sqref="H7:H50" xr:uid="{00000000-0002-0000-0100-000001000000}">
      <formula1>0</formula1>
      <formula2>1</formula2>
    </dataValidation>
    <dataValidation type="list" allowBlank="1" showInputMessage="1" showErrorMessage="1" sqref="L7:L50" xr:uid="{00000000-0002-0000-0100-000002000000}">
      <formula1>"0,1"</formula1>
    </dataValidation>
  </dataValidations>
  <printOptions horizontalCentered="1"/>
  <pageMargins left="0.25" right="0.25" top="0.75" bottom="0.75" header="0.3" footer="0.3"/>
  <pageSetup scale="69" fitToHeight="0" pageOrder="overThenDown" orientation="landscape" r:id="rId1"/>
  <ignoredErrors>
    <ignoredError sqref="C7:G50" calculatedColumn="1"/>
  </ignoredErrors>
  <drawing r:id="rId2"/>
  <legacyDrawing r:id="rId3"/>
  <oleObjects>
    <mc:AlternateContent xmlns:mc="http://schemas.openxmlformats.org/markup-compatibility/2006">
      <mc:Choice Requires="x14">
        <oleObject progId="Visio.Drawing.11" shapeId="59393" r:id="rId4">
          <objectPr defaultSize="0" autoPict="0" r:id="rId5">
            <anchor>
              <from>
                <xdr:col>5</xdr:col>
                <xdr:colOff>876300</xdr:colOff>
                <xdr:row>0</xdr:row>
                <xdr:rowOff>9525</xdr:rowOff>
              </from>
              <to>
                <xdr:col>11</xdr:col>
                <xdr:colOff>0</xdr:colOff>
                <xdr:row>2</xdr:row>
                <xdr:rowOff>38100</xdr:rowOff>
              </to>
            </anchor>
          </objectPr>
        </oleObject>
      </mc:Choice>
      <mc:Fallback>
        <oleObject progId="Visio.Drawing.11" shapeId="59393" r:id="rId4"/>
      </mc:Fallback>
    </mc:AlternateContent>
    <mc:AlternateContent xmlns:mc="http://schemas.openxmlformats.org/markup-compatibility/2006">
      <mc:Choice Requires="x14">
        <oleObject progId="Visio.Drawing.11" shapeId="59394" r:id="rId6">
          <objectPr defaultSize="0" autoPict="0" r:id="rId7">
            <anchor moveWithCells="1">
              <from>
                <xdr:col>5</xdr:col>
                <xdr:colOff>914400</xdr:colOff>
                <xdr:row>1</xdr:row>
                <xdr:rowOff>0</xdr:rowOff>
              </from>
              <to>
                <xdr:col>6</xdr:col>
                <xdr:colOff>419100</xdr:colOff>
                <xdr:row>2</xdr:row>
                <xdr:rowOff>9525</xdr:rowOff>
              </to>
            </anchor>
          </objectPr>
        </oleObject>
      </mc:Choice>
      <mc:Fallback>
        <oleObject progId="Visio.Drawing.11" shapeId="59394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7" id="{20BFA256-2CBC-4C49-9028-0B52567698EE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L7:L50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7" tint="0.59999389629810485"/>
  </sheetPr>
  <dimension ref="A1:N112"/>
  <sheetViews>
    <sheetView showGridLines="0" zoomScaleNormal="100" workbookViewId="0">
      <pane xSplit="5" ySplit="5" topLeftCell="F32" activePane="bottomRight" state="frozen"/>
      <selection activeCell="D1" sqref="D1"/>
      <selection pane="topRight" activeCell="F1" sqref="F1"/>
      <selection pane="bottomLeft" activeCell="D6" sqref="D6"/>
      <selection pane="bottomRight" activeCell="J36" sqref="J36"/>
    </sheetView>
  </sheetViews>
  <sheetFormatPr defaultColWidth="10.85546875" defaultRowHeight="15" x14ac:dyDescent="0.25"/>
  <cols>
    <col min="1" max="1" width="10.140625" hidden="1" customWidth="1"/>
    <col min="2" max="2" width="14.85546875" hidden="1" customWidth="1"/>
    <col min="3" max="3" width="15" style="2" hidden="1" customWidth="1"/>
    <col min="4" max="4" width="7.140625" customWidth="1"/>
    <col min="5" max="5" width="18.42578125" customWidth="1"/>
    <col min="6" max="6" width="10" customWidth="1"/>
    <col min="7" max="7" width="2.140625" customWidth="1"/>
    <col min="8" max="8" width="45" customWidth="1"/>
    <col min="9" max="9" width="1.85546875" customWidth="1"/>
    <col min="10" max="10" width="44.5703125" customWidth="1"/>
    <col min="11" max="11" width="2.85546875" customWidth="1"/>
    <col min="12" max="12" width="64.85546875" hidden="1" customWidth="1"/>
    <col min="13" max="13" width="36" customWidth="1"/>
    <col min="14" max="14" width="57.85546875" customWidth="1"/>
  </cols>
  <sheetData>
    <row r="1" spans="1:14" ht="3" customHeight="1" x14ac:dyDescent="0.25">
      <c r="D1" s="2"/>
      <c r="E1" s="2"/>
    </row>
    <row r="2" spans="1:14" ht="48.75" customHeight="1" x14ac:dyDescent="0.25">
      <c r="D2" s="142" t="str">
        <f ca="1">CONCATENATE(MID(Setup!A12,FIND("[",Setup!A12)+1,FIND(".xls",Setup!A12)-FIND("[",Setup!A12)-1),CHAR(10),TEXT(NOW(),"mmm dd, yyyy"))</f>
        <v>Monthly Progress Template BRI 2019-10 - 11-4-2019
Nov 04, 2019</v>
      </c>
      <c r="E2" s="142"/>
    </row>
    <row r="3" spans="1:14" x14ac:dyDescent="0.25">
      <c r="D3" s="2"/>
      <c r="E3" s="2"/>
      <c r="F3" s="2"/>
      <c r="N3" s="36"/>
    </row>
    <row r="4" spans="1:14" ht="16.5" thickBot="1" x14ac:dyDescent="0.3">
      <c r="D4" s="12" t="str">
        <f>Setup!$A$6&amp;" Work Progress for "&amp;Setup!$A$9&amp;" Period "</f>
        <v xml:space="preserve">BRI Work Progress for 2019-10 Period </v>
      </c>
      <c r="E4" s="13"/>
      <c r="F4" s="37"/>
      <c r="G4" s="37"/>
      <c r="H4" s="37"/>
      <c r="I4" s="17"/>
      <c r="J4" s="67"/>
    </row>
    <row r="5" spans="1:14" ht="30.75" customHeight="1" thickBot="1" x14ac:dyDescent="0.3">
      <c r="A5" s="38" t="s">
        <v>192</v>
      </c>
      <c r="B5" s="38" t="s">
        <v>0</v>
      </c>
      <c r="C5" s="38" t="s">
        <v>1</v>
      </c>
      <c r="D5" s="5" t="s">
        <v>85</v>
      </c>
      <c r="E5" s="16" t="s">
        <v>13</v>
      </c>
      <c r="F5" s="16" t="s">
        <v>86</v>
      </c>
      <c r="G5" s="15"/>
      <c r="H5" s="16" t="s">
        <v>255</v>
      </c>
      <c r="I5" s="15"/>
      <c r="J5" s="61" t="str">
        <f>"Key Upcoming Work for Period "&amp;INDEX(WorkPeriods[Work / Billing Periods],MATCH(Setup!A9,WorkPeriods[],1)+1)</f>
        <v>Key Upcoming Work for Period 2019-11</v>
      </c>
    </row>
    <row r="6" spans="1:14" ht="51" customHeight="1" thickBot="1" x14ac:dyDescent="0.3">
      <c r="A6" s="53">
        <v>1</v>
      </c>
      <c r="B6" s="53" t="str">
        <f>Setup!$A$6</f>
        <v>BRI</v>
      </c>
      <c r="C6" s="57">
        <v>2</v>
      </c>
      <c r="D6" s="39" t="str">
        <f>IF(INT((A6-1)/5)&lt;TaskCount,INDEX(vw_ConsultantTaskItems[],MATCH(Setup!$A$6,vw_ConsultantTaskItems[VendorAlpha],0)+MIN(TaskCount,INT((A6-1)/5)),4),"")</f>
        <v>G01</v>
      </c>
      <c r="E6" s="65" t="str">
        <f>IFERROR(VLOOKUP(D6,vw_ConsultantTaskItems[[Task]:[FullID2]],3,FALSE),"")</f>
        <v>Develop Draft Right-of-Way Manual Sections</v>
      </c>
      <c r="F6" s="40">
        <v>0</v>
      </c>
      <c r="G6" s="41">
        <v>1</v>
      </c>
      <c r="H6" s="42" t="s">
        <v>722</v>
      </c>
      <c r="I6" s="41">
        <v>1</v>
      </c>
      <c r="J6" s="42" t="s">
        <v>723</v>
      </c>
    </row>
    <row r="7" spans="1:14" ht="51" customHeight="1" thickBot="1" x14ac:dyDescent="0.3">
      <c r="A7" s="53">
        <f>A6+1</f>
        <v>2</v>
      </c>
      <c r="B7" s="53" t="str">
        <f>Setup!$A$6</f>
        <v>BRI</v>
      </c>
      <c r="C7" s="57">
        <v>2</v>
      </c>
      <c r="D7" s="39" t="str">
        <f>IF(INT((A7-1)/5)&lt;TaskCount,INDEX(vw_ConsultantTaskItems[],MATCH(Setup!$A$6,vw_ConsultantTaskItems[VendorAlpha],0)+MIN(TaskCount,INT((A7-1)/5)),4),"")</f>
        <v>G01</v>
      </c>
      <c r="E7" s="65" t="str">
        <f>IFERROR(VLOOKUP(D7,vw_ConsultantTaskItems[[Task]:[FullID2]],3,FALSE),"")</f>
        <v>Develop Draft Right-of-Way Manual Sections</v>
      </c>
      <c r="F7" s="43"/>
      <c r="G7" s="41">
        <f>G6+1</f>
        <v>2</v>
      </c>
      <c r="H7" s="42"/>
      <c r="I7" s="41">
        <f>I6+1</f>
        <v>2</v>
      </c>
      <c r="J7" s="42"/>
    </row>
    <row r="8" spans="1:14" ht="51" customHeight="1" thickBot="1" x14ac:dyDescent="0.3">
      <c r="A8" s="53">
        <f t="shared" ref="A8:A40" si="0">A7+1</f>
        <v>3</v>
      </c>
      <c r="B8" s="53" t="str">
        <f>Setup!$A$6</f>
        <v>BRI</v>
      </c>
      <c r="C8" s="57">
        <v>2</v>
      </c>
      <c r="D8" s="39" t="str">
        <f>IF(INT((A8-1)/5)&lt;TaskCount,INDEX(vw_ConsultantTaskItems[],MATCH(Setup!$A$6,vw_ConsultantTaskItems[VendorAlpha],0)+MIN(TaskCount,INT((A8-1)/5)),4),"")</f>
        <v>G01</v>
      </c>
      <c r="E8" s="65" t="str">
        <f>IFERROR(VLOOKUP(D8,vw_ConsultantTaskItems[[Task]:[FullID2]],3,FALSE),"")</f>
        <v>Develop Draft Right-of-Way Manual Sections</v>
      </c>
      <c r="F8" s="43"/>
      <c r="G8" s="41">
        <f>G7+1</f>
        <v>3</v>
      </c>
      <c r="H8" s="42"/>
      <c r="I8" s="41">
        <f>I7+1</f>
        <v>3</v>
      </c>
      <c r="J8" s="42"/>
    </row>
    <row r="9" spans="1:14" ht="51" customHeight="1" thickBot="1" x14ac:dyDescent="0.3">
      <c r="A9" s="53">
        <f t="shared" si="0"/>
        <v>4</v>
      </c>
      <c r="B9" s="53" t="str">
        <f>Setup!$A$6</f>
        <v>BRI</v>
      </c>
      <c r="C9" s="57">
        <v>2</v>
      </c>
      <c r="D9" s="39" t="str">
        <f>IF(INT((A9-1)/5)&lt;TaskCount,INDEX(vw_ConsultantTaskItems[],MATCH(Setup!$A$6,vw_ConsultantTaskItems[VendorAlpha],0)+MIN(TaskCount,INT((A9-1)/5)),4),"")</f>
        <v>G01</v>
      </c>
      <c r="E9" s="65" t="str">
        <f>IFERROR(VLOOKUP(D9,vw_ConsultantTaskItems[[Task]:[FullID2]],3,FALSE),"")</f>
        <v>Develop Draft Right-of-Way Manual Sections</v>
      </c>
      <c r="F9" s="43"/>
      <c r="G9" s="41">
        <f>G8+1</f>
        <v>4</v>
      </c>
      <c r="H9" s="42"/>
      <c r="I9" s="41">
        <f>I8+1</f>
        <v>4</v>
      </c>
      <c r="J9" s="42"/>
    </row>
    <row r="10" spans="1:14" ht="51" hidden="1" customHeight="1" thickBot="1" x14ac:dyDescent="0.3">
      <c r="A10" s="53">
        <f t="shared" si="0"/>
        <v>5</v>
      </c>
      <c r="B10" s="53" t="str">
        <f>Setup!$A$6</f>
        <v>BRI</v>
      </c>
      <c r="C10" s="57">
        <v>2</v>
      </c>
      <c r="D10" s="39" t="str">
        <f>IF(INT((A10-1)/5)&lt;TaskCount,INDEX(vw_ConsultantTaskItems[],MATCH(Setup!$A$6,vw_ConsultantTaskItems[VendorAlpha],0)+MIN(TaskCount,INT((A10-1)/5)),4),"")</f>
        <v>G01</v>
      </c>
      <c r="E10" s="65" t="str">
        <f>IFERROR(VLOOKUP(D10,vw_ConsultantTaskItems[[Task]:[FullID2]],3,FALSE),"")</f>
        <v>Develop Draft Right-of-Way Manual Sections</v>
      </c>
      <c r="F10" s="44"/>
      <c r="G10" s="41">
        <f>G9+1</f>
        <v>5</v>
      </c>
      <c r="H10" s="42"/>
      <c r="I10" s="41">
        <f>I9+1</f>
        <v>5</v>
      </c>
      <c r="J10" s="42"/>
    </row>
    <row r="11" spans="1:14" ht="51" customHeight="1" thickBot="1" x14ac:dyDescent="0.3">
      <c r="A11" s="53">
        <f t="shared" si="0"/>
        <v>6</v>
      </c>
      <c r="B11" s="53" t="str">
        <f>Setup!$A$6</f>
        <v>BRI</v>
      </c>
      <c r="C11" s="57">
        <v>2</v>
      </c>
      <c r="D11" s="39" t="str">
        <f>IF(INT((A11-1)/5)&lt;TaskCount,INDEX(vw_ConsultantTaskItems[],MATCH(Setup!$A$6,vw_ConsultantTaskItems[VendorAlpha],0)+MIN(TaskCount,INT((A11-1)/5)),4),"")</f>
        <v>G02</v>
      </c>
      <c r="E11" s="65" t="str">
        <f>IFERROR(VLOOKUP(D11,vw_ConsultantTaskItems[[Task]:[FullID2]],3,FALSE),"")</f>
        <v>Right-of-Way Planning Efforts</v>
      </c>
      <c r="F11" s="40">
        <v>0</v>
      </c>
      <c r="G11" s="41">
        <v>1</v>
      </c>
      <c r="H11" s="42" t="s">
        <v>722</v>
      </c>
      <c r="I11" s="41">
        <v>1</v>
      </c>
      <c r="J11" s="42" t="s">
        <v>723</v>
      </c>
    </row>
    <row r="12" spans="1:14" ht="51" customHeight="1" thickBot="1" x14ac:dyDescent="0.3">
      <c r="A12" s="53">
        <f t="shared" si="0"/>
        <v>7</v>
      </c>
      <c r="B12" s="53" t="str">
        <f>Setup!$A$6</f>
        <v>BRI</v>
      </c>
      <c r="C12" s="57">
        <v>2</v>
      </c>
      <c r="D12" s="39" t="str">
        <f>IF(INT((A12-1)/5)&lt;TaskCount,INDEX(vw_ConsultantTaskItems[],MATCH(Setup!$A$6,vw_ConsultantTaskItems[VendorAlpha],0)+MIN(TaskCount,INT((A12-1)/5)),4),"")</f>
        <v>G02</v>
      </c>
      <c r="E12" s="65" t="str">
        <f>IFERROR(VLOOKUP(D12,vw_ConsultantTaskItems[[Task]:[FullID2]],3,FALSE),"")</f>
        <v>Right-of-Way Planning Efforts</v>
      </c>
      <c r="F12" s="43"/>
      <c r="G12" s="41">
        <f>G11+1</f>
        <v>2</v>
      </c>
      <c r="H12" s="42"/>
      <c r="I12" s="41">
        <f>I11+1</f>
        <v>2</v>
      </c>
      <c r="J12" s="42"/>
    </row>
    <row r="13" spans="1:14" ht="51" customHeight="1" thickBot="1" x14ac:dyDescent="0.3">
      <c r="A13" s="53">
        <f t="shared" si="0"/>
        <v>8</v>
      </c>
      <c r="B13" s="53" t="str">
        <f>Setup!$A$6</f>
        <v>BRI</v>
      </c>
      <c r="C13" s="57">
        <v>2</v>
      </c>
      <c r="D13" s="39" t="str">
        <f>IF(INT((A13-1)/5)&lt;TaskCount,INDEX(vw_ConsultantTaskItems[],MATCH(Setup!$A$6,vw_ConsultantTaskItems[VendorAlpha],0)+MIN(TaskCount,INT((A13-1)/5)),4),"")</f>
        <v>G02</v>
      </c>
      <c r="E13" s="65" t="str">
        <f>IFERROR(VLOOKUP(D13,vw_ConsultantTaskItems[[Task]:[FullID2]],3,FALSE),"")</f>
        <v>Right-of-Way Planning Efforts</v>
      </c>
      <c r="F13" s="43"/>
      <c r="G13" s="41">
        <f>G12+1</f>
        <v>3</v>
      </c>
      <c r="H13" s="42"/>
      <c r="I13" s="41">
        <f>I12+1</f>
        <v>3</v>
      </c>
      <c r="J13" s="42"/>
    </row>
    <row r="14" spans="1:14" ht="51" customHeight="1" thickBot="1" x14ac:dyDescent="0.3">
      <c r="A14" s="53">
        <f t="shared" si="0"/>
        <v>9</v>
      </c>
      <c r="B14" s="53" t="str">
        <f>Setup!$A$6</f>
        <v>BRI</v>
      </c>
      <c r="C14" s="57">
        <v>2</v>
      </c>
      <c r="D14" s="39" t="str">
        <f>IF(INT((A14-1)/5)&lt;TaskCount,INDEX(vw_ConsultantTaskItems[],MATCH(Setup!$A$6,vw_ConsultantTaskItems[VendorAlpha],0)+MIN(TaskCount,INT((A14-1)/5)),4),"")</f>
        <v>G02</v>
      </c>
      <c r="E14" s="65" t="str">
        <f>IFERROR(VLOOKUP(D14,vw_ConsultantTaskItems[[Task]:[FullID2]],3,FALSE),"")</f>
        <v>Right-of-Way Planning Efforts</v>
      </c>
      <c r="F14" s="43"/>
      <c r="G14" s="41">
        <f>G13+1</f>
        <v>4</v>
      </c>
      <c r="H14" s="42"/>
      <c r="I14" s="41">
        <f>I13+1</f>
        <v>4</v>
      </c>
      <c r="J14" s="42"/>
    </row>
    <row r="15" spans="1:14" ht="51" hidden="1" customHeight="1" thickBot="1" x14ac:dyDescent="0.3">
      <c r="A15" s="53">
        <f t="shared" si="0"/>
        <v>10</v>
      </c>
      <c r="B15" s="53" t="str">
        <f>Setup!$A$6</f>
        <v>BRI</v>
      </c>
      <c r="C15" s="57">
        <v>2</v>
      </c>
      <c r="D15" s="39" t="str">
        <f>IF(INT((A15-1)/5)&lt;TaskCount,INDEX(vw_ConsultantTaskItems[],MATCH(Setup!$A$6,vw_ConsultantTaskItems[VendorAlpha],0)+MIN(TaskCount,INT((A15-1)/5)),4),"")</f>
        <v>G02</v>
      </c>
      <c r="E15" s="65" t="str">
        <f>IFERROR(VLOOKUP(D15,vw_ConsultantTaskItems[[Task]:[FullID2]],3,FALSE),"")</f>
        <v>Right-of-Way Planning Efforts</v>
      </c>
      <c r="F15" s="44"/>
      <c r="G15" s="41">
        <f>G14+1</f>
        <v>5</v>
      </c>
      <c r="H15" s="42"/>
      <c r="I15" s="41">
        <f>I14+1</f>
        <v>5</v>
      </c>
      <c r="J15" s="42"/>
    </row>
    <row r="16" spans="1:14" ht="51" customHeight="1" thickBot="1" x14ac:dyDescent="0.3">
      <c r="A16" s="53">
        <f t="shared" si="0"/>
        <v>11</v>
      </c>
      <c r="B16" s="53" t="str">
        <f>Setup!$A$6</f>
        <v>BRI</v>
      </c>
      <c r="C16" s="57">
        <v>2</v>
      </c>
      <c r="D16" s="39" t="str">
        <f>IF(INT((A16-1)/5)&lt;TaskCount,INDEX(vw_ConsultantTaskItems[],MATCH(Setup!$A$6,vw_ConsultantTaskItems[VendorAlpha],0)+MIN(TaskCount,INT((A16-1)/5)),4),"")</f>
        <v>G03</v>
      </c>
      <c r="E16" s="65" t="str">
        <f>IFERROR(VLOOKUP(D16,vw_ConsultantTaskItems[[Task]:[FullID2]],3,FALSE),"")</f>
        <v>Right-of-Entry / Early-Access Program</v>
      </c>
      <c r="F16" s="40">
        <v>0.5</v>
      </c>
      <c r="G16" s="41">
        <v>1</v>
      </c>
      <c r="H16" s="42" t="s">
        <v>724</v>
      </c>
      <c r="I16" s="41">
        <v>1</v>
      </c>
      <c r="J16" s="42" t="s">
        <v>727</v>
      </c>
    </row>
    <row r="17" spans="1:10" ht="51" customHeight="1" thickBot="1" x14ac:dyDescent="0.3">
      <c r="A17" s="53">
        <f t="shared" si="0"/>
        <v>12</v>
      </c>
      <c r="B17" s="53" t="str">
        <f>Setup!$A$6</f>
        <v>BRI</v>
      </c>
      <c r="C17" s="57">
        <v>2</v>
      </c>
      <c r="D17" s="39" t="str">
        <f>IF(INT((A17-1)/5)&lt;TaskCount,INDEX(vw_ConsultantTaskItems[],MATCH(Setup!$A$6,vw_ConsultantTaskItems[VendorAlpha],0)+MIN(TaskCount,INT((A17-1)/5)),4),"")</f>
        <v>G03</v>
      </c>
      <c r="E17" s="65" t="str">
        <f>IFERROR(VLOOKUP(D17,vw_ConsultantTaskItems[[Task]:[FullID2]],3,FALSE),"")</f>
        <v>Right-of-Entry / Early-Access Program</v>
      </c>
      <c r="F17" s="43"/>
      <c r="G17" s="41">
        <f>G16+1</f>
        <v>2</v>
      </c>
      <c r="H17" s="42" t="s">
        <v>726</v>
      </c>
      <c r="I17" s="41">
        <f>I16+1</f>
        <v>2</v>
      </c>
      <c r="J17" s="42" t="s">
        <v>728</v>
      </c>
    </row>
    <row r="18" spans="1:10" ht="51" customHeight="1" thickBot="1" x14ac:dyDescent="0.3">
      <c r="A18" s="53">
        <f t="shared" si="0"/>
        <v>13</v>
      </c>
      <c r="B18" s="53" t="str">
        <f>Setup!$A$6</f>
        <v>BRI</v>
      </c>
      <c r="C18" s="57">
        <v>2</v>
      </c>
      <c r="D18" s="39" t="str">
        <f>IF(INT((A18-1)/5)&lt;TaskCount,INDEX(vw_ConsultantTaskItems[],MATCH(Setup!$A$6,vw_ConsultantTaskItems[VendorAlpha],0)+MIN(TaskCount,INT((A18-1)/5)),4),"")</f>
        <v>G03</v>
      </c>
      <c r="E18" s="65" t="str">
        <f>IFERROR(VLOOKUP(D18,vw_ConsultantTaskItems[[Task]:[FullID2]],3,FALSE),"")</f>
        <v>Right-of-Entry / Early-Access Program</v>
      </c>
      <c r="F18" s="43"/>
      <c r="G18" s="41">
        <f>G17+1</f>
        <v>3</v>
      </c>
      <c r="H18" s="42" t="s">
        <v>725</v>
      </c>
      <c r="I18" s="41">
        <f>I17+1</f>
        <v>3</v>
      </c>
      <c r="J18" s="42" t="s">
        <v>729</v>
      </c>
    </row>
    <row r="19" spans="1:10" ht="51" customHeight="1" thickBot="1" x14ac:dyDescent="0.3">
      <c r="A19" s="53">
        <f t="shared" si="0"/>
        <v>14</v>
      </c>
      <c r="B19" s="53" t="str">
        <f>Setup!$A$6</f>
        <v>BRI</v>
      </c>
      <c r="C19" s="57">
        <v>2</v>
      </c>
      <c r="D19" s="39" t="str">
        <f>IF(INT((A19-1)/5)&lt;TaskCount,INDEX(vw_ConsultantTaskItems[],MATCH(Setup!$A$6,vw_ConsultantTaskItems[VendorAlpha],0)+MIN(TaskCount,INT((A19-1)/5)),4),"")</f>
        <v>G03</v>
      </c>
      <c r="E19" s="65" t="str">
        <f>IFERROR(VLOOKUP(D19,vw_ConsultantTaskItems[[Task]:[FullID2]],3,FALSE),"")</f>
        <v>Right-of-Entry / Early-Access Program</v>
      </c>
      <c r="F19" s="43"/>
      <c r="G19" s="41">
        <f>G18+1</f>
        <v>4</v>
      </c>
      <c r="H19" s="42"/>
      <c r="I19" s="41">
        <f>I18+1</f>
        <v>4</v>
      </c>
      <c r="J19" s="42"/>
    </row>
    <row r="20" spans="1:10" ht="51" hidden="1" customHeight="1" thickBot="1" x14ac:dyDescent="0.3">
      <c r="A20" s="53">
        <f t="shared" si="0"/>
        <v>15</v>
      </c>
      <c r="B20" s="53" t="str">
        <f>Setup!$A$6</f>
        <v>BRI</v>
      </c>
      <c r="C20" s="57">
        <v>2</v>
      </c>
      <c r="D20" s="39" t="str">
        <f>IF(INT((A20-1)/5)&lt;TaskCount,INDEX(vw_ConsultantTaskItems[],MATCH(Setup!$A$6,vw_ConsultantTaskItems[VendorAlpha],0)+MIN(TaskCount,INT((A20-1)/5)),4),"")</f>
        <v>G03</v>
      </c>
      <c r="E20" s="65" t="str">
        <f>IFERROR(VLOOKUP(D20,vw_ConsultantTaskItems[[Task]:[FullID2]],3,FALSE),"")</f>
        <v>Right-of-Entry / Early-Access Program</v>
      </c>
      <c r="F20" s="44"/>
      <c r="G20" s="41">
        <f>G19+1</f>
        <v>5</v>
      </c>
      <c r="H20" s="42"/>
      <c r="I20" s="41">
        <f>I19+1</f>
        <v>5</v>
      </c>
      <c r="J20" s="42"/>
    </row>
    <row r="21" spans="1:10" ht="51" customHeight="1" thickBot="1" x14ac:dyDescent="0.3">
      <c r="A21" s="53">
        <f t="shared" si="0"/>
        <v>16</v>
      </c>
      <c r="B21" s="53" t="str">
        <f>Setup!$A$6</f>
        <v>BRI</v>
      </c>
      <c r="C21" s="57">
        <v>2</v>
      </c>
      <c r="D21" s="39" t="str">
        <f>IF(INT((A21-1)/5)&lt;TaskCount,INDEX(vw_ConsultantTaskItems[],MATCH(Setup!$A$6,vw_ConsultantTaskItems[VendorAlpha],0)+MIN(TaskCount,INT((A21-1)/5)),4),"")</f>
        <v>G04</v>
      </c>
      <c r="E21" s="65" t="str">
        <f>IFERROR(VLOOKUP(D21,vw_ConsultantTaskItems[[Task]:[FullID2]],3,FALSE),"")</f>
        <v>Property Management Program</v>
      </c>
      <c r="F21" s="40">
        <v>0</v>
      </c>
      <c r="G21" s="41">
        <v>1</v>
      </c>
      <c r="H21" s="42" t="s">
        <v>730</v>
      </c>
      <c r="I21" s="41">
        <v>1</v>
      </c>
      <c r="J21" s="42" t="s">
        <v>731</v>
      </c>
    </row>
    <row r="22" spans="1:10" ht="51" customHeight="1" thickBot="1" x14ac:dyDescent="0.3">
      <c r="A22" s="53">
        <f t="shared" si="0"/>
        <v>17</v>
      </c>
      <c r="B22" s="53" t="str">
        <f>Setup!$A$6</f>
        <v>BRI</v>
      </c>
      <c r="C22" s="57">
        <v>2</v>
      </c>
      <c r="D22" s="39" t="str">
        <f>IF(INT((A22-1)/5)&lt;TaskCount,INDEX(vw_ConsultantTaskItems[],MATCH(Setup!$A$6,vw_ConsultantTaskItems[VendorAlpha],0)+MIN(TaskCount,INT((A22-1)/5)),4),"")</f>
        <v>G04</v>
      </c>
      <c r="E22" s="65" t="str">
        <f>IFERROR(VLOOKUP(D22,vw_ConsultantTaskItems[[Task]:[FullID2]],3,FALSE),"")</f>
        <v>Property Management Program</v>
      </c>
      <c r="F22" s="43"/>
      <c r="G22" s="41">
        <f>G21+1</f>
        <v>2</v>
      </c>
      <c r="H22" s="42"/>
      <c r="I22" s="41">
        <f>I21+1</f>
        <v>2</v>
      </c>
      <c r="J22" s="42"/>
    </row>
    <row r="23" spans="1:10" ht="51" customHeight="1" thickBot="1" x14ac:dyDescent="0.3">
      <c r="A23" s="53">
        <f t="shared" si="0"/>
        <v>18</v>
      </c>
      <c r="B23" s="53" t="str">
        <f>Setup!$A$6</f>
        <v>BRI</v>
      </c>
      <c r="C23" s="57">
        <v>2</v>
      </c>
      <c r="D23" s="39" t="str">
        <f>IF(INT((A23-1)/5)&lt;TaskCount,INDEX(vw_ConsultantTaskItems[],MATCH(Setup!$A$6,vw_ConsultantTaskItems[VendorAlpha],0)+MIN(TaskCount,INT((A23-1)/5)),4),"")</f>
        <v>G04</v>
      </c>
      <c r="E23" s="65" t="str">
        <f>IFERROR(VLOOKUP(D23,vw_ConsultantTaskItems[[Task]:[FullID2]],3,FALSE),"")</f>
        <v>Property Management Program</v>
      </c>
      <c r="F23" s="43"/>
      <c r="G23" s="41">
        <f>G22+1</f>
        <v>3</v>
      </c>
      <c r="H23" s="42"/>
      <c r="I23" s="41">
        <f>I22+1</f>
        <v>3</v>
      </c>
      <c r="J23" s="42"/>
    </row>
    <row r="24" spans="1:10" ht="51" customHeight="1" thickBot="1" x14ac:dyDescent="0.3">
      <c r="A24" s="53">
        <f t="shared" si="0"/>
        <v>19</v>
      </c>
      <c r="B24" s="53" t="str">
        <f>Setup!$A$6</f>
        <v>BRI</v>
      </c>
      <c r="C24" s="57">
        <v>2</v>
      </c>
      <c r="D24" s="39" t="str">
        <f>IF(INT((A24-1)/5)&lt;TaskCount,INDEX(vw_ConsultantTaskItems[],MATCH(Setup!$A$6,vw_ConsultantTaskItems[VendorAlpha],0)+MIN(TaskCount,INT((A24-1)/5)),4),"")</f>
        <v>G04</v>
      </c>
      <c r="E24" s="65" t="str">
        <f>IFERROR(VLOOKUP(D24,vw_ConsultantTaskItems[[Task]:[FullID2]],3,FALSE),"")</f>
        <v>Property Management Program</v>
      </c>
      <c r="F24" s="43"/>
      <c r="G24" s="41">
        <f>G23+1</f>
        <v>4</v>
      </c>
      <c r="H24" s="42"/>
      <c r="I24" s="41">
        <f>I23+1</f>
        <v>4</v>
      </c>
      <c r="J24" s="42"/>
    </row>
    <row r="25" spans="1:10" ht="51" hidden="1" customHeight="1" thickBot="1" x14ac:dyDescent="0.3">
      <c r="A25" s="53">
        <f t="shared" si="0"/>
        <v>20</v>
      </c>
      <c r="B25" s="53" t="str">
        <f>Setup!$A$6</f>
        <v>BRI</v>
      </c>
      <c r="C25" s="57">
        <v>2</v>
      </c>
      <c r="D25" s="39" t="str">
        <f>IF(INT((A25-1)/5)&lt;TaskCount,INDEX(vw_ConsultantTaskItems[],MATCH(Setup!$A$6,vw_ConsultantTaskItems[VendorAlpha],0)+MIN(TaskCount,INT((A25-1)/5)),4),"")</f>
        <v>G04</v>
      </c>
      <c r="E25" s="65" t="str">
        <f>IFERROR(VLOOKUP(D25,vw_ConsultantTaskItems[[Task]:[FullID2]],3,FALSE),"")</f>
        <v>Property Management Program</v>
      </c>
      <c r="F25" s="44"/>
      <c r="G25" s="41">
        <f>G24+1</f>
        <v>5</v>
      </c>
      <c r="H25" s="42"/>
      <c r="I25" s="41">
        <f>I24+1</f>
        <v>5</v>
      </c>
      <c r="J25" s="42"/>
    </row>
    <row r="26" spans="1:10" ht="51" customHeight="1" thickBot="1" x14ac:dyDescent="0.3">
      <c r="A26" s="53">
        <f t="shared" si="0"/>
        <v>21</v>
      </c>
      <c r="B26" s="53" t="str">
        <f>Setup!$A$6</f>
        <v>BRI</v>
      </c>
      <c r="C26" s="57">
        <v>2</v>
      </c>
      <c r="D26" s="39" t="str">
        <f>IF(INT((A26-1)/5)&lt;TaskCount,INDEX(vw_ConsultantTaskItems[],MATCH(Setup!$A$6,vw_ConsultantTaskItems[VendorAlpha],0)+MIN(TaskCount,INT((A26-1)/5)),4),"")</f>
        <v>G05</v>
      </c>
      <c r="E26" s="65" t="str">
        <f>IFERROR(VLOOKUP(D26,vw_ConsultantTaskItems[[Task]:[FullID2]],3,FALSE),"")</f>
        <v>Public Outreach and Community Engagement</v>
      </c>
      <c r="F26" s="40">
        <v>0.5</v>
      </c>
      <c r="G26" s="41">
        <v>1</v>
      </c>
      <c r="H26" s="42" t="s">
        <v>732</v>
      </c>
      <c r="I26" s="41">
        <v>1</v>
      </c>
      <c r="J26" s="42" t="s">
        <v>732</v>
      </c>
    </row>
    <row r="27" spans="1:10" ht="51" customHeight="1" thickBot="1" x14ac:dyDescent="0.3">
      <c r="A27" s="53">
        <f t="shared" si="0"/>
        <v>22</v>
      </c>
      <c r="B27" s="53" t="str">
        <f>Setup!$A$6</f>
        <v>BRI</v>
      </c>
      <c r="C27" s="57">
        <v>2</v>
      </c>
      <c r="D27" s="39" t="str">
        <f>IF(INT((A27-1)/5)&lt;TaskCount,INDEX(vw_ConsultantTaskItems[],MATCH(Setup!$A$6,vw_ConsultantTaskItems[VendorAlpha],0)+MIN(TaskCount,INT((A27-1)/5)),4),"")</f>
        <v>G05</v>
      </c>
      <c r="E27" s="65" t="str">
        <f>IFERROR(VLOOKUP(D27,vw_ConsultantTaskItems[[Task]:[FullID2]],3,FALSE),"")</f>
        <v>Public Outreach and Community Engagement</v>
      </c>
      <c r="F27" s="43"/>
      <c r="G27" s="41">
        <f>G26+1</f>
        <v>2</v>
      </c>
      <c r="H27" s="42" t="s">
        <v>733</v>
      </c>
      <c r="I27" s="41">
        <f>I26+1</f>
        <v>2</v>
      </c>
      <c r="J27" s="42" t="s">
        <v>733</v>
      </c>
    </row>
    <row r="28" spans="1:10" ht="51" customHeight="1" thickBot="1" x14ac:dyDescent="0.3">
      <c r="A28" s="53">
        <f t="shared" si="0"/>
        <v>23</v>
      </c>
      <c r="B28" s="53" t="str">
        <f>Setup!$A$6</f>
        <v>BRI</v>
      </c>
      <c r="C28" s="57">
        <v>2</v>
      </c>
      <c r="D28" s="39" t="str">
        <f>IF(INT((A28-1)/5)&lt;TaskCount,INDEX(vw_ConsultantTaskItems[],MATCH(Setup!$A$6,vw_ConsultantTaskItems[VendorAlpha],0)+MIN(TaskCount,INT((A28-1)/5)),4),"")</f>
        <v>G05</v>
      </c>
      <c r="E28" s="65" t="str">
        <f>IFERROR(VLOOKUP(D28,vw_ConsultantTaskItems[[Task]:[FullID2]],3,FALSE),"")</f>
        <v>Public Outreach and Community Engagement</v>
      </c>
      <c r="F28" s="43"/>
      <c r="G28" s="41">
        <f>G27+1</f>
        <v>3</v>
      </c>
      <c r="H28" s="42" t="s">
        <v>734</v>
      </c>
      <c r="I28" s="41">
        <f>I27+1</f>
        <v>3</v>
      </c>
      <c r="J28" s="42" t="s">
        <v>729</v>
      </c>
    </row>
    <row r="29" spans="1:10" ht="51" customHeight="1" thickBot="1" x14ac:dyDescent="0.3">
      <c r="A29" s="53">
        <f t="shared" si="0"/>
        <v>24</v>
      </c>
      <c r="B29" s="53" t="str">
        <f>Setup!$A$6</f>
        <v>BRI</v>
      </c>
      <c r="C29" s="57">
        <v>2</v>
      </c>
      <c r="D29" s="39" t="str">
        <f>IF(INT((A29-1)/5)&lt;TaskCount,INDEX(vw_ConsultantTaskItems[],MATCH(Setup!$A$6,vw_ConsultantTaskItems[VendorAlpha],0)+MIN(TaskCount,INT((A29-1)/5)),4),"")</f>
        <v>G05</v>
      </c>
      <c r="E29" s="65" t="str">
        <f>IFERROR(VLOOKUP(D29,vw_ConsultantTaskItems[[Task]:[FullID2]],3,FALSE),"")</f>
        <v>Public Outreach and Community Engagement</v>
      </c>
      <c r="F29" s="43"/>
      <c r="G29" s="41">
        <f>G28+1</f>
        <v>4</v>
      </c>
      <c r="H29" s="42"/>
      <c r="I29" s="41">
        <f>I28+1</f>
        <v>4</v>
      </c>
      <c r="J29" s="42"/>
    </row>
    <row r="30" spans="1:10" ht="51" hidden="1" customHeight="1" thickBot="1" x14ac:dyDescent="0.3">
      <c r="A30" s="53">
        <f t="shared" si="0"/>
        <v>25</v>
      </c>
      <c r="B30" s="53" t="str">
        <f>Setup!$A$6</f>
        <v>BRI</v>
      </c>
      <c r="C30" s="57">
        <v>2</v>
      </c>
      <c r="D30" s="39" t="str">
        <f>IF(INT((A30-1)/5)&lt;TaskCount,INDEX(vw_ConsultantTaskItems[],MATCH(Setup!$A$6,vw_ConsultantTaskItems[VendorAlpha],0)+MIN(TaskCount,INT((A30-1)/5)),4),"")</f>
        <v>G05</v>
      </c>
      <c r="E30" s="65" t="str">
        <f>IFERROR(VLOOKUP(D30,vw_ConsultantTaskItems[[Task]:[FullID2]],3,FALSE),"")</f>
        <v>Public Outreach and Community Engagement</v>
      </c>
      <c r="F30" s="44"/>
      <c r="G30" s="41">
        <f>G29+1</f>
        <v>5</v>
      </c>
      <c r="H30" s="42"/>
      <c r="I30" s="41">
        <f>I29+1</f>
        <v>5</v>
      </c>
      <c r="J30" s="42"/>
    </row>
    <row r="31" spans="1:10" ht="51" customHeight="1" thickBot="1" x14ac:dyDescent="0.3">
      <c r="A31" s="53">
        <f t="shared" si="0"/>
        <v>26</v>
      </c>
      <c r="B31" s="53" t="str">
        <f>Setup!$A$6</f>
        <v>BRI</v>
      </c>
      <c r="C31" s="57">
        <v>2</v>
      </c>
      <c r="D31" s="39" t="str">
        <f>IF(INT((A31-1)/5)&lt;TaskCount,INDEX(vw_ConsultantTaskItems[],MATCH(Setup!$A$6,vw_ConsultantTaskItems[VendorAlpha],0)+MIN(TaskCount,INT((A31-1)/5)),4),"")</f>
        <v>G98</v>
      </c>
      <c r="E31" s="65" t="str">
        <f>IFERROR(VLOOKUP(D31,vw_ConsultantTaskItems[[Task]:[FullID2]],3,FALSE),"")</f>
        <v>Project Management / QC</v>
      </c>
      <c r="F31" s="40">
        <v>0.5</v>
      </c>
      <c r="G31" s="41">
        <v>1</v>
      </c>
      <c r="H31" s="42" t="s">
        <v>735</v>
      </c>
      <c r="I31" s="41">
        <v>1</v>
      </c>
      <c r="J31" s="42" t="s">
        <v>735</v>
      </c>
    </row>
    <row r="32" spans="1:10" ht="51" customHeight="1" thickBot="1" x14ac:dyDescent="0.3">
      <c r="A32" s="53">
        <f t="shared" si="0"/>
        <v>27</v>
      </c>
      <c r="B32" s="53" t="str">
        <f>Setup!$A$6</f>
        <v>BRI</v>
      </c>
      <c r="C32" s="57">
        <v>2</v>
      </c>
      <c r="D32" s="39" t="str">
        <f>IF(INT((A32-1)/5)&lt;TaskCount,INDEX(vw_ConsultantTaskItems[],MATCH(Setup!$A$6,vw_ConsultantTaskItems[VendorAlpha],0)+MIN(TaskCount,INT((A32-1)/5)),4),"")</f>
        <v>G98</v>
      </c>
      <c r="E32" s="65" t="str">
        <f>IFERROR(VLOOKUP(D32,vw_ConsultantTaskItems[[Task]:[FullID2]],3,FALSE),"")</f>
        <v>Project Management / QC</v>
      </c>
      <c r="F32" s="43"/>
      <c r="G32" s="41">
        <f>G31+1</f>
        <v>2</v>
      </c>
      <c r="H32" s="42" t="s">
        <v>736</v>
      </c>
      <c r="I32" s="41">
        <f>I31+1</f>
        <v>2</v>
      </c>
      <c r="J32" s="42" t="s">
        <v>736</v>
      </c>
    </row>
    <row r="33" spans="1:10" ht="51" customHeight="1" thickBot="1" x14ac:dyDescent="0.3">
      <c r="A33" s="53">
        <f t="shared" si="0"/>
        <v>28</v>
      </c>
      <c r="B33" s="53" t="str">
        <f>Setup!$A$6</f>
        <v>BRI</v>
      </c>
      <c r="C33" s="57">
        <v>2</v>
      </c>
      <c r="D33" s="39" t="str">
        <f>IF(INT((A33-1)/5)&lt;TaskCount,INDEX(vw_ConsultantTaskItems[],MATCH(Setup!$A$6,vw_ConsultantTaskItems[VendorAlpha],0)+MIN(TaskCount,INT((A33-1)/5)),4),"")</f>
        <v>G98</v>
      </c>
      <c r="E33" s="65" t="str">
        <f>IFERROR(VLOOKUP(D33,vw_ConsultantTaskItems[[Task]:[FullID2]],3,FALSE),"")</f>
        <v>Project Management / QC</v>
      </c>
      <c r="F33" s="43"/>
      <c r="G33" s="41">
        <f>G32+1</f>
        <v>3</v>
      </c>
      <c r="H33" s="42" t="s">
        <v>737</v>
      </c>
      <c r="I33" s="41">
        <f>I32+1</f>
        <v>3</v>
      </c>
      <c r="J33" s="42" t="s">
        <v>737</v>
      </c>
    </row>
    <row r="34" spans="1:10" ht="51" customHeight="1" thickBot="1" x14ac:dyDescent="0.3">
      <c r="A34" s="53">
        <f t="shared" si="0"/>
        <v>29</v>
      </c>
      <c r="B34" s="53" t="str">
        <f>Setup!$A$6</f>
        <v>BRI</v>
      </c>
      <c r="C34" s="57">
        <v>2</v>
      </c>
      <c r="D34" s="39" t="str">
        <f>IF(INT((A34-1)/5)&lt;TaskCount,INDEX(vw_ConsultantTaskItems[],MATCH(Setup!$A$6,vw_ConsultantTaskItems[VendorAlpha],0)+MIN(TaskCount,INT((A34-1)/5)),4),"")</f>
        <v>G98</v>
      </c>
      <c r="E34" s="65" t="str">
        <f>IFERROR(VLOOKUP(D34,vw_ConsultantTaskItems[[Task]:[FullID2]],3,FALSE),"")</f>
        <v>Project Management / QC</v>
      </c>
      <c r="F34" s="43"/>
      <c r="G34" s="41">
        <f>G33+1</f>
        <v>4</v>
      </c>
      <c r="H34" s="42"/>
      <c r="I34" s="41">
        <f>I33+1</f>
        <v>4</v>
      </c>
      <c r="J34" s="42"/>
    </row>
    <row r="35" spans="1:10" ht="51" hidden="1" customHeight="1" thickBot="1" x14ac:dyDescent="0.3">
      <c r="A35" s="53">
        <f t="shared" si="0"/>
        <v>30</v>
      </c>
      <c r="B35" s="53" t="str">
        <f>Setup!$A$6</f>
        <v>BRI</v>
      </c>
      <c r="C35" s="57">
        <v>2</v>
      </c>
      <c r="D35" s="39" t="str">
        <f>IF(INT((A35-1)/5)&lt;TaskCount,INDEX(vw_ConsultantTaskItems[],MATCH(Setup!$A$6,vw_ConsultantTaskItems[VendorAlpha],0)+MIN(TaskCount,INT((A35-1)/5)),4),"")</f>
        <v>G98</v>
      </c>
      <c r="E35" s="65" t="str">
        <f>IFERROR(VLOOKUP(D35,vw_ConsultantTaskItems[[Task]:[FullID2]],3,FALSE),"")</f>
        <v>Project Management / QC</v>
      </c>
      <c r="F35" s="44"/>
      <c r="G35" s="41">
        <f>G34+1</f>
        <v>5</v>
      </c>
      <c r="H35" s="42"/>
      <c r="I35" s="41">
        <f>I34+1</f>
        <v>5</v>
      </c>
      <c r="J35" s="42"/>
    </row>
    <row r="36" spans="1:10" ht="51" customHeight="1" thickBot="1" x14ac:dyDescent="0.3">
      <c r="A36" s="53">
        <f t="shared" si="0"/>
        <v>31</v>
      </c>
      <c r="B36" s="53" t="str">
        <f>Setup!$A$6</f>
        <v>BRI</v>
      </c>
      <c r="C36" s="57">
        <v>2</v>
      </c>
      <c r="D36" s="39" t="str">
        <f>IF(INT((A36-1)/5)&lt;TaskCount,INDEX(vw_ConsultantTaskItems[],MATCH(Setup!$A$6,vw_ConsultantTaskItems[VendorAlpha],0)+MIN(TaskCount,INT((A36-1)/5)),4),"")</f>
        <v>G99</v>
      </c>
      <c r="E36" s="65" t="str">
        <f>IFERROR(VLOOKUP(D36,vw_ConsultantTaskItems[[Task]:[FullID2]],3,FALSE),"")</f>
        <v>Expenses</v>
      </c>
      <c r="F36" s="40" t="s">
        <v>738</v>
      </c>
      <c r="G36" s="41">
        <v>1</v>
      </c>
      <c r="H36" s="42" t="s">
        <v>739</v>
      </c>
      <c r="I36" s="41">
        <v>1</v>
      </c>
      <c r="J36" s="42" t="s">
        <v>739</v>
      </c>
    </row>
    <row r="37" spans="1:10" ht="51" customHeight="1" thickBot="1" x14ac:dyDescent="0.3">
      <c r="A37" s="53">
        <f t="shared" si="0"/>
        <v>32</v>
      </c>
      <c r="B37" s="53" t="str">
        <f>Setup!$A$6</f>
        <v>BRI</v>
      </c>
      <c r="C37" s="57">
        <v>2</v>
      </c>
      <c r="D37" s="39" t="str">
        <f>IF(INT((A37-1)/5)&lt;TaskCount,INDEX(vw_ConsultantTaskItems[],MATCH(Setup!$A$6,vw_ConsultantTaskItems[VendorAlpha],0)+MIN(TaskCount,INT((A37-1)/5)),4),"")</f>
        <v>G99</v>
      </c>
      <c r="E37" s="65" t="str">
        <f>IFERROR(VLOOKUP(D37,vw_ConsultantTaskItems[[Task]:[FullID2]],3,FALSE),"")</f>
        <v>Expenses</v>
      </c>
      <c r="F37" s="43"/>
      <c r="G37" s="41">
        <f>G36+1</f>
        <v>2</v>
      </c>
      <c r="H37" s="42"/>
      <c r="I37" s="41">
        <f>I36+1</f>
        <v>2</v>
      </c>
      <c r="J37" s="42"/>
    </row>
    <row r="38" spans="1:10" ht="51" customHeight="1" thickBot="1" x14ac:dyDescent="0.3">
      <c r="A38" s="53">
        <f t="shared" si="0"/>
        <v>33</v>
      </c>
      <c r="B38" s="53" t="str">
        <f>Setup!$A$6</f>
        <v>BRI</v>
      </c>
      <c r="C38" s="57">
        <v>2</v>
      </c>
      <c r="D38" s="39" t="str">
        <f>IF(INT((A38-1)/5)&lt;TaskCount,INDEX(vw_ConsultantTaskItems[],MATCH(Setup!$A$6,vw_ConsultantTaskItems[VendorAlpha],0)+MIN(TaskCount,INT((A38-1)/5)),4),"")</f>
        <v>G99</v>
      </c>
      <c r="E38" s="65" t="str">
        <f>IFERROR(VLOOKUP(D38,vw_ConsultantTaskItems[[Task]:[FullID2]],3,FALSE),"")</f>
        <v>Expenses</v>
      </c>
      <c r="F38" s="43"/>
      <c r="G38" s="41">
        <f>G37+1</f>
        <v>3</v>
      </c>
      <c r="H38" s="42"/>
      <c r="I38" s="41">
        <f>I37+1</f>
        <v>3</v>
      </c>
      <c r="J38" s="42"/>
    </row>
    <row r="39" spans="1:10" ht="51" customHeight="1" thickBot="1" x14ac:dyDescent="0.3">
      <c r="A39" s="53">
        <f t="shared" si="0"/>
        <v>34</v>
      </c>
      <c r="B39" s="53" t="str">
        <f>Setup!$A$6</f>
        <v>BRI</v>
      </c>
      <c r="C39" s="57">
        <v>2</v>
      </c>
      <c r="D39" s="39" t="str">
        <f>IF(INT((A39-1)/5)&lt;TaskCount,INDEX(vw_ConsultantTaskItems[],MATCH(Setup!$A$6,vw_ConsultantTaskItems[VendorAlpha],0)+MIN(TaskCount,INT((A39-1)/5)),4),"")</f>
        <v>G99</v>
      </c>
      <c r="E39" s="65" t="str">
        <f>IFERROR(VLOOKUP(D39,vw_ConsultantTaskItems[[Task]:[FullID2]],3,FALSE),"")</f>
        <v>Expenses</v>
      </c>
      <c r="F39" s="43"/>
      <c r="G39" s="41">
        <f>G38+1</f>
        <v>4</v>
      </c>
      <c r="H39" s="42"/>
      <c r="I39" s="41">
        <f>I38+1</f>
        <v>4</v>
      </c>
      <c r="J39" s="42"/>
    </row>
    <row r="40" spans="1:10" ht="51" hidden="1" customHeight="1" thickBot="1" x14ac:dyDescent="0.3">
      <c r="A40" s="53">
        <f t="shared" si="0"/>
        <v>35</v>
      </c>
      <c r="B40" s="53" t="str">
        <f>Setup!$A$6</f>
        <v>BRI</v>
      </c>
      <c r="C40" s="57">
        <v>2</v>
      </c>
      <c r="D40" s="39" t="str">
        <f>IF(INT((A40-1)/5)&lt;TaskCount,INDEX(vw_ConsultantTaskItems[],MATCH(Setup!$A$6,vw_ConsultantTaskItems[VendorAlpha],0)+MIN(TaskCount,INT((A40-1)/5)),4),"")</f>
        <v>G99</v>
      </c>
      <c r="E40" s="65" t="str">
        <f>IFERROR(VLOOKUP(D40,vw_ConsultantTaskItems[[Task]:[FullID2]],3,FALSE),"")</f>
        <v>Expenses</v>
      </c>
      <c r="F40" s="44"/>
      <c r="G40" s="41">
        <f>G39+1</f>
        <v>5</v>
      </c>
      <c r="H40" s="42"/>
      <c r="I40" s="41">
        <f>I39+1</f>
        <v>5</v>
      </c>
      <c r="J40" s="42"/>
    </row>
    <row r="41" spans="1:10" ht="51" customHeight="1" thickBot="1" x14ac:dyDescent="0.3">
      <c r="A41" s="53">
        <f t="shared" ref="A41:A45" si="1">A40+1</f>
        <v>36</v>
      </c>
      <c r="B41" s="53" t="str">
        <f>Setup!$A$6</f>
        <v>BRI</v>
      </c>
      <c r="C41" s="57">
        <v>2</v>
      </c>
      <c r="D41" s="39" t="str">
        <f>IF(INT((A41-1)/5)&lt;TaskCount,INDEX(vw_ConsultantTaskItems[],MATCH(Setup!$A$6,vw_ConsultantTaskItems[VendorAlpha],0)+MIN(TaskCount,INT((A41-1)/5)),4),"")</f>
        <v/>
      </c>
      <c r="E41" s="65" t="str">
        <f>IFERROR(VLOOKUP(D41,vw_ConsultantTaskItems[[Task]:[FullID2]],3,FALSE),"")</f>
        <v/>
      </c>
      <c r="F41" s="40"/>
      <c r="G41" s="41">
        <v>1</v>
      </c>
      <c r="H41" s="42"/>
      <c r="I41" s="41">
        <v>1</v>
      </c>
      <c r="J41" s="42"/>
    </row>
    <row r="42" spans="1:10" ht="51" customHeight="1" thickBot="1" x14ac:dyDescent="0.3">
      <c r="A42" s="53">
        <f t="shared" si="1"/>
        <v>37</v>
      </c>
      <c r="B42" s="53" t="str">
        <f>Setup!$A$6</f>
        <v>BRI</v>
      </c>
      <c r="C42" s="57">
        <v>2</v>
      </c>
      <c r="D42" s="39" t="str">
        <f>IF(INT((A42-1)/5)&lt;TaskCount,INDEX(vw_ConsultantTaskItems[],MATCH(Setup!$A$6,vw_ConsultantTaskItems[VendorAlpha],0)+MIN(TaskCount,INT((A42-1)/5)),4),"")</f>
        <v/>
      </c>
      <c r="E42" s="65" t="str">
        <f>IFERROR(VLOOKUP(D42,vw_ConsultantTaskItems[[Task]:[FullID2]],3,FALSE),"")</f>
        <v/>
      </c>
      <c r="F42" s="43"/>
      <c r="G42" s="41">
        <f>G41+1</f>
        <v>2</v>
      </c>
      <c r="H42" s="42"/>
      <c r="I42" s="41">
        <f>I41+1</f>
        <v>2</v>
      </c>
      <c r="J42" s="42"/>
    </row>
    <row r="43" spans="1:10" ht="51" customHeight="1" thickBot="1" x14ac:dyDescent="0.3">
      <c r="A43" s="53">
        <f t="shared" si="1"/>
        <v>38</v>
      </c>
      <c r="B43" s="53" t="str">
        <f>Setup!$A$6</f>
        <v>BRI</v>
      </c>
      <c r="C43" s="57">
        <v>2</v>
      </c>
      <c r="D43" s="39" t="str">
        <f>IF(INT((A43-1)/5)&lt;TaskCount,INDEX(vw_ConsultantTaskItems[],MATCH(Setup!$A$6,vw_ConsultantTaskItems[VendorAlpha],0)+MIN(TaskCount,INT((A43-1)/5)),4),"")</f>
        <v/>
      </c>
      <c r="E43" s="65" t="str">
        <f>IFERROR(VLOOKUP(D43,vw_ConsultantTaskItems[[Task]:[FullID2]],3,FALSE),"")</f>
        <v/>
      </c>
      <c r="F43" s="43"/>
      <c r="G43" s="41">
        <f>G42+1</f>
        <v>3</v>
      </c>
      <c r="H43" s="42"/>
      <c r="I43" s="41">
        <f>I42+1</f>
        <v>3</v>
      </c>
      <c r="J43" s="42"/>
    </row>
    <row r="44" spans="1:10" ht="51" customHeight="1" thickBot="1" x14ac:dyDescent="0.3">
      <c r="A44" s="53">
        <f t="shared" si="1"/>
        <v>39</v>
      </c>
      <c r="B44" s="53" t="str">
        <f>Setup!$A$6</f>
        <v>BRI</v>
      </c>
      <c r="C44" s="57">
        <v>2</v>
      </c>
      <c r="D44" s="39" t="str">
        <f>IF(INT((A44-1)/5)&lt;TaskCount,INDEX(vw_ConsultantTaskItems[],MATCH(Setup!$A$6,vw_ConsultantTaskItems[VendorAlpha],0)+MIN(TaskCount,INT((A44-1)/5)),4),"")</f>
        <v/>
      </c>
      <c r="E44" s="65" t="str">
        <f>IFERROR(VLOOKUP(D44,vw_ConsultantTaskItems[[Task]:[FullID2]],3,FALSE),"")</f>
        <v/>
      </c>
      <c r="F44" s="43"/>
      <c r="G44" s="41">
        <f>G43+1</f>
        <v>4</v>
      </c>
      <c r="H44" s="42"/>
      <c r="I44" s="41">
        <f>I43+1</f>
        <v>4</v>
      </c>
      <c r="J44" s="42"/>
    </row>
    <row r="45" spans="1:10" ht="51" hidden="1" customHeight="1" thickBot="1" x14ac:dyDescent="0.3">
      <c r="A45" s="53">
        <f t="shared" si="1"/>
        <v>40</v>
      </c>
      <c r="B45" s="53" t="str">
        <f>Setup!$A$6</f>
        <v>BRI</v>
      </c>
      <c r="C45" s="57">
        <v>2</v>
      </c>
      <c r="D45" s="39" t="str">
        <f>IF(INT((A45-1)/5)&lt;TaskCount,INDEX(vw_ConsultantTaskItems[],MATCH(Setup!$A$6,vw_ConsultantTaskItems[VendorAlpha],0)+MIN(TaskCount,INT((A45-1)/5)),4),"")</f>
        <v/>
      </c>
      <c r="E45" s="65" t="str">
        <f>IFERROR(VLOOKUP(D45,vw_ConsultantTaskItems[[Task]:[FullID2]],3,FALSE),"")</f>
        <v/>
      </c>
      <c r="F45" s="44"/>
      <c r="G45" s="41">
        <f>G44+1</f>
        <v>5</v>
      </c>
      <c r="H45" s="42"/>
      <c r="I45" s="41">
        <f>I44+1</f>
        <v>5</v>
      </c>
      <c r="J45" s="42"/>
    </row>
    <row r="46" spans="1:10" ht="51" customHeight="1" thickBot="1" x14ac:dyDescent="0.3">
      <c r="A46" s="53">
        <f t="shared" ref="A46:A55" si="2">A45+1</f>
        <v>41</v>
      </c>
      <c r="B46" s="53" t="str">
        <f>Setup!$A$6</f>
        <v>BRI</v>
      </c>
      <c r="C46" s="57">
        <v>2</v>
      </c>
      <c r="D46" s="39" t="str">
        <f>IF(INT((A46-1)/5)&lt;TaskCount,INDEX(vw_ConsultantTaskItems[],MATCH(Setup!$A$6,vw_ConsultantTaskItems[VendorAlpha],0)+MIN(TaskCount,INT((A46-1)/5)),4),"")</f>
        <v/>
      </c>
      <c r="E46" s="65" t="str">
        <f>IFERROR(VLOOKUP(D46,vw_ConsultantTaskItems[[Task]:[FullID2]],3,FALSE),"")</f>
        <v/>
      </c>
      <c r="F46" s="40"/>
      <c r="G46" s="41">
        <v>1</v>
      </c>
      <c r="H46" s="42"/>
      <c r="I46" s="41">
        <v>1</v>
      </c>
      <c r="J46" s="42"/>
    </row>
    <row r="47" spans="1:10" ht="51" customHeight="1" thickBot="1" x14ac:dyDescent="0.3">
      <c r="A47" s="53">
        <f t="shared" si="2"/>
        <v>42</v>
      </c>
      <c r="B47" s="53" t="str">
        <f>Setup!$A$6</f>
        <v>BRI</v>
      </c>
      <c r="C47" s="57">
        <v>2</v>
      </c>
      <c r="D47" s="39" t="str">
        <f>IF(INT((A47-1)/5)&lt;TaskCount,INDEX(vw_ConsultantTaskItems[],MATCH(Setup!$A$6,vw_ConsultantTaskItems[VendorAlpha],0)+MIN(TaskCount,INT((A47-1)/5)),4),"")</f>
        <v/>
      </c>
      <c r="E47" s="65" t="str">
        <f>IFERROR(VLOOKUP(D47,vw_ConsultantTaskItems[[Task]:[FullID2]],3,FALSE),"")</f>
        <v/>
      </c>
      <c r="F47" s="43"/>
      <c r="G47" s="41">
        <f>G46+1</f>
        <v>2</v>
      </c>
      <c r="H47" s="42"/>
      <c r="I47" s="41">
        <f>I46+1</f>
        <v>2</v>
      </c>
      <c r="J47" s="42"/>
    </row>
    <row r="48" spans="1:10" ht="51" customHeight="1" thickBot="1" x14ac:dyDescent="0.3">
      <c r="A48" s="53">
        <f t="shared" si="2"/>
        <v>43</v>
      </c>
      <c r="B48" s="53" t="str">
        <f>Setup!$A$6</f>
        <v>BRI</v>
      </c>
      <c r="C48" s="57">
        <v>2</v>
      </c>
      <c r="D48" s="39" t="str">
        <f>IF(INT((A48-1)/5)&lt;TaskCount,INDEX(vw_ConsultantTaskItems[],MATCH(Setup!$A$6,vw_ConsultantTaskItems[VendorAlpha],0)+MIN(TaskCount,INT((A48-1)/5)),4),"")</f>
        <v/>
      </c>
      <c r="E48" s="65" t="str">
        <f>IFERROR(VLOOKUP(D48,vw_ConsultantTaskItems[[Task]:[FullID2]],3,FALSE),"")</f>
        <v/>
      </c>
      <c r="F48" s="43"/>
      <c r="G48" s="41">
        <f>G47+1</f>
        <v>3</v>
      </c>
      <c r="H48" s="42"/>
      <c r="I48" s="41">
        <f>I47+1</f>
        <v>3</v>
      </c>
      <c r="J48" s="42"/>
    </row>
    <row r="49" spans="1:10" ht="51" customHeight="1" thickBot="1" x14ac:dyDescent="0.3">
      <c r="A49" s="53">
        <f t="shared" si="2"/>
        <v>44</v>
      </c>
      <c r="B49" s="53" t="str">
        <f>Setup!$A$6</f>
        <v>BRI</v>
      </c>
      <c r="C49" s="57">
        <v>2</v>
      </c>
      <c r="D49" s="39" t="str">
        <f>IF(INT((A49-1)/5)&lt;TaskCount,INDEX(vw_ConsultantTaskItems[],MATCH(Setup!$A$6,vw_ConsultantTaskItems[VendorAlpha],0)+MIN(TaskCount,INT((A49-1)/5)),4),"")</f>
        <v/>
      </c>
      <c r="E49" s="65" t="str">
        <f>IFERROR(VLOOKUP(D49,vw_ConsultantTaskItems[[Task]:[FullID2]],3,FALSE),"")</f>
        <v/>
      </c>
      <c r="F49" s="43"/>
      <c r="G49" s="41">
        <f>G48+1</f>
        <v>4</v>
      </c>
      <c r="H49" s="42"/>
      <c r="I49" s="41">
        <f>I48+1</f>
        <v>4</v>
      </c>
      <c r="J49" s="42"/>
    </row>
    <row r="50" spans="1:10" ht="51" hidden="1" customHeight="1" thickBot="1" x14ac:dyDescent="0.3">
      <c r="A50" s="53">
        <f t="shared" si="2"/>
        <v>45</v>
      </c>
      <c r="B50" s="53" t="str">
        <f>Setup!$A$6</f>
        <v>BRI</v>
      </c>
      <c r="C50" s="57">
        <v>2</v>
      </c>
      <c r="D50" s="39" t="str">
        <f>IF(INT((A50-1)/5)&lt;TaskCount,INDEX(vw_ConsultantTaskItems[],MATCH(Setup!$A$6,vw_ConsultantTaskItems[VendorAlpha],0)+MIN(TaskCount,INT((A50-1)/5)),4),"")</f>
        <v/>
      </c>
      <c r="E50" s="65" t="str">
        <f>IFERROR(VLOOKUP(D50,vw_ConsultantTaskItems[[Task]:[FullID2]],3,FALSE),"")</f>
        <v/>
      </c>
      <c r="F50" s="44"/>
      <c r="G50" s="41">
        <f>G49+1</f>
        <v>5</v>
      </c>
      <c r="H50" s="42"/>
      <c r="I50" s="41">
        <f>I49+1</f>
        <v>5</v>
      </c>
      <c r="J50" s="42"/>
    </row>
    <row r="51" spans="1:10" ht="51" customHeight="1" thickBot="1" x14ac:dyDescent="0.3">
      <c r="A51" s="53">
        <f t="shared" si="2"/>
        <v>46</v>
      </c>
      <c r="B51" s="53" t="str">
        <f>Setup!$A$6</f>
        <v>BRI</v>
      </c>
      <c r="C51" s="57">
        <v>2</v>
      </c>
      <c r="D51" s="39" t="str">
        <f>IF(INT((A51-1)/5)&lt;TaskCount,INDEX(vw_ConsultantTaskItems[],MATCH(Setup!$A$6,vw_ConsultantTaskItems[VendorAlpha],0)+MIN(TaskCount,INT((A51-1)/5)),4),"")</f>
        <v/>
      </c>
      <c r="E51" s="65" t="str">
        <f>IFERROR(VLOOKUP(D51,vw_ConsultantTaskItems[[Task]:[FullID2]],3,FALSE),"")</f>
        <v/>
      </c>
      <c r="F51" s="40"/>
      <c r="G51" s="41">
        <v>1</v>
      </c>
      <c r="H51" s="42"/>
      <c r="I51" s="41">
        <v>1</v>
      </c>
      <c r="J51" s="42"/>
    </row>
    <row r="52" spans="1:10" ht="51" customHeight="1" thickBot="1" x14ac:dyDescent="0.3">
      <c r="A52" s="53">
        <f t="shared" si="2"/>
        <v>47</v>
      </c>
      <c r="B52" s="53" t="str">
        <f>Setup!$A$6</f>
        <v>BRI</v>
      </c>
      <c r="C52" s="57">
        <v>2</v>
      </c>
      <c r="D52" s="39" t="str">
        <f>IF(INT((A52-1)/5)&lt;TaskCount,INDEX(vw_ConsultantTaskItems[],MATCH(Setup!$A$6,vw_ConsultantTaskItems[VendorAlpha],0)+MIN(TaskCount,INT((A52-1)/5)),4),"")</f>
        <v/>
      </c>
      <c r="E52" s="65" t="str">
        <f>IFERROR(VLOOKUP(D52,vw_ConsultantTaskItems[[Task]:[FullID2]],3,FALSE),"")</f>
        <v/>
      </c>
      <c r="F52" s="43"/>
      <c r="G52" s="41">
        <f>G51+1</f>
        <v>2</v>
      </c>
      <c r="H52" s="42"/>
      <c r="I52" s="41">
        <f>I51+1</f>
        <v>2</v>
      </c>
      <c r="J52" s="42"/>
    </row>
    <row r="53" spans="1:10" ht="51" customHeight="1" thickBot="1" x14ac:dyDescent="0.3">
      <c r="A53" s="53">
        <f t="shared" si="2"/>
        <v>48</v>
      </c>
      <c r="B53" s="53" t="str">
        <f>Setup!$A$6</f>
        <v>BRI</v>
      </c>
      <c r="C53" s="57">
        <v>2</v>
      </c>
      <c r="D53" s="39" t="str">
        <f>IF(INT((A53-1)/5)&lt;TaskCount,INDEX(vw_ConsultantTaskItems[],MATCH(Setup!$A$6,vw_ConsultantTaskItems[VendorAlpha],0)+MIN(TaskCount,INT((A53-1)/5)),4),"")</f>
        <v/>
      </c>
      <c r="E53" s="65" t="str">
        <f>IFERROR(VLOOKUP(D53,vw_ConsultantTaskItems[[Task]:[FullID2]],3,FALSE),"")</f>
        <v/>
      </c>
      <c r="F53" s="43"/>
      <c r="G53" s="41">
        <f>G52+1</f>
        <v>3</v>
      </c>
      <c r="H53" s="42"/>
      <c r="I53" s="41">
        <f>I52+1</f>
        <v>3</v>
      </c>
      <c r="J53" s="42"/>
    </row>
    <row r="54" spans="1:10" ht="51" customHeight="1" thickBot="1" x14ac:dyDescent="0.3">
      <c r="A54" s="53">
        <f t="shared" si="2"/>
        <v>49</v>
      </c>
      <c r="B54" s="53" t="str">
        <f>Setup!$A$6</f>
        <v>BRI</v>
      </c>
      <c r="C54" s="57">
        <v>2</v>
      </c>
      <c r="D54" s="39" t="str">
        <f>IF(INT((A54-1)/5)&lt;TaskCount,INDEX(vw_ConsultantTaskItems[],MATCH(Setup!$A$6,vw_ConsultantTaskItems[VendorAlpha],0)+MIN(TaskCount,INT((A54-1)/5)),4),"")</f>
        <v/>
      </c>
      <c r="E54" s="65" t="str">
        <f>IFERROR(VLOOKUP(D54,vw_ConsultantTaskItems[[Task]:[FullID2]],3,FALSE),"")</f>
        <v/>
      </c>
      <c r="F54" s="43"/>
      <c r="G54" s="41">
        <f>G53+1</f>
        <v>4</v>
      </c>
      <c r="H54" s="42"/>
      <c r="I54" s="41">
        <f>I53+1</f>
        <v>4</v>
      </c>
      <c r="J54" s="42"/>
    </row>
    <row r="55" spans="1:10" ht="51" hidden="1" customHeight="1" thickBot="1" x14ac:dyDescent="0.3">
      <c r="A55" s="53">
        <f t="shared" si="2"/>
        <v>50</v>
      </c>
      <c r="B55" s="53" t="str">
        <f>Setup!$A$6</f>
        <v>BRI</v>
      </c>
      <c r="C55" s="57">
        <v>2</v>
      </c>
      <c r="D55" s="39" t="str">
        <f>IF(INT((A55-1)/5)&lt;TaskCount,INDEX(vw_ConsultantTaskItems[],MATCH(Setup!$A$6,vw_ConsultantTaskItems[VendorAlpha],0)+MIN(TaskCount,INT((A55-1)/5)),4),"")</f>
        <v/>
      </c>
      <c r="E55" s="65" t="str">
        <f>IFERROR(VLOOKUP(D55,vw_ConsultantTaskItems[[Task]:[FullID2]],3,FALSE),"")</f>
        <v/>
      </c>
      <c r="F55" s="44"/>
      <c r="G55" s="41">
        <f>G54+1</f>
        <v>5</v>
      </c>
      <c r="H55" s="42"/>
      <c r="I55" s="41">
        <f>I54+1</f>
        <v>5</v>
      </c>
      <c r="J55" s="42"/>
    </row>
    <row r="56" spans="1:10" ht="51" customHeight="1" thickBot="1" x14ac:dyDescent="0.3">
      <c r="A56" s="53">
        <f t="shared" ref="A56:A75" si="3">A55+1</f>
        <v>51</v>
      </c>
      <c r="B56" s="53" t="str">
        <f>Setup!$A$6</f>
        <v>BRI</v>
      </c>
      <c r="C56" s="57">
        <v>2</v>
      </c>
      <c r="D56" s="39" t="str">
        <f>IF(INT((A56-1)/5)&lt;TaskCount,INDEX(vw_ConsultantTaskItems[],MATCH(Setup!$A$6,vw_ConsultantTaskItems[VendorAlpha],0)+MIN(TaskCount,INT((A56-1)/5)),4),"")</f>
        <v/>
      </c>
      <c r="E56" s="65" t="str">
        <f>IFERROR(VLOOKUP(D56,vw_ConsultantTaskItems[[Task]:[FullID2]],3,FALSE),"")</f>
        <v/>
      </c>
      <c r="F56" s="40"/>
      <c r="G56" s="41">
        <v>1</v>
      </c>
      <c r="H56" s="42"/>
      <c r="I56" s="41">
        <v>1</v>
      </c>
      <c r="J56" s="42"/>
    </row>
    <row r="57" spans="1:10" ht="51" customHeight="1" thickBot="1" x14ac:dyDescent="0.3">
      <c r="A57" s="53">
        <f t="shared" si="3"/>
        <v>52</v>
      </c>
      <c r="B57" s="53" t="str">
        <f>Setup!$A$6</f>
        <v>BRI</v>
      </c>
      <c r="C57" s="57">
        <v>2</v>
      </c>
      <c r="D57" s="39" t="str">
        <f>IF(INT((A57-1)/5)&lt;TaskCount,INDEX(vw_ConsultantTaskItems[],MATCH(Setup!$A$6,vw_ConsultantTaskItems[VendorAlpha],0)+MIN(TaskCount,INT((A57-1)/5)),4),"")</f>
        <v/>
      </c>
      <c r="E57" s="65" t="str">
        <f>IFERROR(VLOOKUP(D57,vw_ConsultantTaskItems[[Task]:[FullID2]],3,FALSE),"")</f>
        <v/>
      </c>
      <c r="F57" s="43"/>
      <c r="G57" s="41">
        <f>G56+1</f>
        <v>2</v>
      </c>
      <c r="H57" s="42"/>
      <c r="I57" s="41">
        <f>I56+1</f>
        <v>2</v>
      </c>
      <c r="J57" s="42"/>
    </row>
    <row r="58" spans="1:10" ht="51" customHeight="1" thickBot="1" x14ac:dyDescent="0.3">
      <c r="A58" s="53">
        <f t="shared" si="3"/>
        <v>53</v>
      </c>
      <c r="B58" s="53" t="str">
        <f>Setup!$A$6</f>
        <v>BRI</v>
      </c>
      <c r="C58" s="57">
        <v>2</v>
      </c>
      <c r="D58" s="39" t="str">
        <f>IF(INT((A58-1)/5)&lt;TaskCount,INDEX(vw_ConsultantTaskItems[],MATCH(Setup!$A$6,vw_ConsultantTaskItems[VendorAlpha],0)+MIN(TaskCount,INT((A58-1)/5)),4),"")</f>
        <v/>
      </c>
      <c r="E58" s="65" t="str">
        <f>IFERROR(VLOOKUP(D58,vw_ConsultantTaskItems[[Task]:[FullID2]],3,FALSE),"")</f>
        <v/>
      </c>
      <c r="F58" s="43"/>
      <c r="G58" s="41">
        <f>G57+1</f>
        <v>3</v>
      </c>
      <c r="H58" s="42"/>
      <c r="I58" s="41">
        <f>I57+1</f>
        <v>3</v>
      </c>
      <c r="J58" s="42"/>
    </row>
    <row r="59" spans="1:10" ht="51" customHeight="1" thickBot="1" x14ac:dyDescent="0.3">
      <c r="A59" s="53">
        <f t="shared" si="3"/>
        <v>54</v>
      </c>
      <c r="B59" s="53" t="str">
        <f>Setup!$A$6</f>
        <v>BRI</v>
      </c>
      <c r="C59" s="57">
        <v>2</v>
      </c>
      <c r="D59" s="39" t="str">
        <f>IF(INT((A59-1)/5)&lt;TaskCount,INDEX(vw_ConsultantTaskItems[],MATCH(Setup!$A$6,vw_ConsultantTaskItems[VendorAlpha],0)+MIN(TaskCount,INT((A59-1)/5)),4),"")</f>
        <v/>
      </c>
      <c r="E59" s="65" t="str">
        <f>IFERROR(VLOOKUP(D59,vw_ConsultantTaskItems[[Task]:[FullID2]],3,FALSE),"")</f>
        <v/>
      </c>
      <c r="F59" s="43"/>
      <c r="G59" s="41">
        <f>G58+1</f>
        <v>4</v>
      </c>
      <c r="H59" s="42"/>
      <c r="I59" s="41">
        <f>I58+1</f>
        <v>4</v>
      </c>
      <c r="J59" s="42"/>
    </row>
    <row r="60" spans="1:10" ht="51" hidden="1" customHeight="1" thickBot="1" x14ac:dyDescent="0.3">
      <c r="A60" s="53">
        <f t="shared" si="3"/>
        <v>55</v>
      </c>
      <c r="B60" s="53" t="str">
        <f>Setup!$A$6</f>
        <v>BRI</v>
      </c>
      <c r="C60" s="57">
        <v>2</v>
      </c>
      <c r="D60" s="39" t="str">
        <f>IF(INT((A60-1)/5)&lt;TaskCount,INDEX(vw_ConsultantTaskItems[],MATCH(Setup!$A$6,vw_ConsultantTaskItems[VendorAlpha],0)+MIN(TaskCount,INT((A60-1)/5)),4),"")</f>
        <v/>
      </c>
      <c r="E60" s="65" t="str">
        <f>IFERROR(VLOOKUP(D60,vw_ConsultantTaskItems[[Task]:[FullID2]],3,FALSE),"")</f>
        <v/>
      </c>
      <c r="F60" s="44"/>
      <c r="G60" s="41">
        <f>G59+1</f>
        <v>5</v>
      </c>
      <c r="H60" s="42"/>
      <c r="I60" s="41">
        <f>I59+1</f>
        <v>5</v>
      </c>
      <c r="J60" s="42"/>
    </row>
    <row r="61" spans="1:10" ht="51" customHeight="1" thickBot="1" x14ac:dyDescent="0.3">
      <c r="A61" s="53">
        <f t="shared" si="3"/>
        <v>56</v>
      </c>
      <c r="B61" s="53" t="str">
        <f>Setup!$A$6</f>
        <v>BRI</v>
      </c>
      <c r="C61" s="57">
        <v>2</v>
      </c>
      <c r="D61" s="39" t="str">
        <f>IF(INT((A61-1)/5)&lt;TaskCount,INDEX(vw_ConsultantTaskItems[],MATCH(Setup!$A$6,vw_ConsultantTaskItems[VendorAlpha],0)+MIN(TaskCount,INT((A61-1)/5)),4),"")</f>
        <v/>
      </c>
      <c r="E61" s="65" t="str">
        <f>IFERROR(VLOOKUP(D61,vw_ConsultantTaskItems[[Task]:[FullID2]],3,FALSE),"")</f>
        <v/>
      </c>
      <c r="F61" s="40"/>
      <c r="G61" s="41">
        <v>1</v>
      </c>
      <c r="H61" s="42"/>
      <c r="I61" s="41">
        <v>1</v>
      </c>
      <c r="J61" s="42"/>
    </row>
    <row r="62" spans="1:10" ht="51" customHeight="1" thickBot="1" x14ac:dyDescent="0.3">
      <c r="A62" s="53">
        <f t="shared" si="3"/>
        <v>57</v>
      </c>
      <c r="B62" s="53" t="str">
        <f>Setup!$A$6</f>
        <v>BRI</v>
      </c>
      <c r="C62" s="57">
        <v>2</v>
      </c>
      <c r="D62" s="39" t="str">
        <f>IF(INT((A62-1)/5)&lt;TaskCount,INDEX(vw_ConsultantTaskItems[],MATCH(Setup!$A$6,vw_ConsultantTaskItems[VendorAlpha],0)+MIN(TaskCount,INT((A62-1)/5)),4),"")</f>
        <v/>
      </c>
      <c r="E62" s="65" t="str">
        <f>IFERROR(VLOOKUP(D62,vw_ConsultantTaskItems[[Task]:[FullID2]],3,FALSE),"")</f>
        <v/>
      </c>
      <c r="F62" s="43"/>
      <c r="G62" s="41">
        <f>G61+1</f>
        <v>2</v>
      </c>
      <c r="H62" s="42"/>
      <c r="I62" s="41">
        <f>I61+1</f>
        <v>2</v>
      </c>
      <c r="J62" s="42"/>
    </row>
    <row r="63" spans="1:10" ht="51" customHeight="1" thickBot="1" x14ac:dyDescent="0.3">
      <c r="A63" s="53">
        <f t="shared" si="3"/>
        <v>58</v>
      </c>
      <c r="B63" s="53" t="str">
        <f>Setup!$A$6</f>
        <v>BRI</v>
      </c>
      <c r="C63" s="57">
        <v>2</v>
      </c>
      <c r="D63" s="39" t="str">
        <f>IF(INT((A63-1)/5)&lt;TaskCount,INDEX(vw_ConsultantTaskItems[],MATCH(Setup!$A$6,vw_ConsultantTaskItems[VendorAlpha],0)+MIN(TaskCount,INT((A63-1)/5)),4),"")</f>
        <v/>
      </c>
      <c r="E63" s="65" t="str">
        <f>IFERROR(VLOOKUP(D63,vw_ConsultantTaskItems[[Task]:[FullID2]],3,FALSE),"")</f>
        <v/>
      </c>
      <c r="F63" s="43"/>
      <c r="G63" s="41">
        <f>G62+1</f>
        <v>3</v>
      </c>
      <c r="H63" s="42"/>
      <c r="I63" s="41">
        <f>I62+1</f>
        <v>3</v>
      </c>
      <c r="J63" s="42"/>
    </row>
    <row r="64" spans="1:10" ht="51" customHeight="1" thickBot="1" x14ac:dyDescent="0.3">
      <c r="A64" s="53">
        <f t="shared" si="3"/>
        <v>59</v>
      </c>
      <c r="B64" s="53" t="str">
        <f>Setup!$A$6</f>
        <v>BRI</v>
      </c>
      <c r="C64" s="57">
        <v>2</v>
      </c>
      <c r="D64" s="39" t="str">
        <f>IF(INT((A64-1)/5)&lt;TaskCount,INDEX(vw_ConsultantTaskItems[],MATCH(Setup!$A$6,vw_ConsultantTaskItems[VendorAlpha],0)+MIN(TaskCount,INT((A64-1)/5)),4),"")</f>
        <v/>
      </c>
      <c r="E64" s="65" t="str">
        <f>IFERROR(VLOOKUP(D64,vw_ConsultantTaskItems[[Task]:[FullID2]],3,FALSE),"")</f>
        <v/>
      </c>
      <c r="F64" s="43"/>
      <c r="G64" s="41">
        <f>G63+1</f>
        <v>4</v>
      </c>
      <c r="H64" s="42"/>
      <c r="I64" s="41">
        <f>I63+1</f>
        <v>4</v>
      </c>
      <c r="J64" s="42"/>
    </row>
    <row r="65" spans="1:10" ht="51" hidden="1" customHeight="1" thickBot="1" x14ac:dyDescent="0.3">
      <c r="A65" s="53">
        <f t="shared" si="3"/>
        <v>60</v>
      </c>
      <c r="B65" s="53" t="str">
        <f>Setup!$A$6</f>
        <v>BRI</v>
      </c>
      <c r="C65" s="57">
        <v>2</v>
      </c>
      <c r="D65" s="39" t="str">
        <f>IF(INT((A65-1)/5)&lt;TaskCount,INDEX(vw_ConsultantTaskItems[],MATCH(Setup!$A$6,vw_ConsultantTaskItems[VendorAlpha],0)+MIN(TaskCount,INT((A65-1)/5)),4),"")</f>
        <v/>
      </c>
      <c r="E65" s="65" t="str">
        <f>IFERROR(VLOOKUP(D65,vw_ConsultantTaskItems[[Task]:[FullID2]],3,FALSE),"")</f>
        <v/>
      </c>
      <c r="F65" s="44"/>
      <c r="G65" s="41">
        <f>G64+1</f>
        <v>5</v>
      </c>
      <c r="H65" s="42"/>
      <c r="I65" s="41">
        <f>I64+1</f>
        <v>5</v>
      </c>
      <c r="J65" s="42"/>
    </row>
    <row r="66" spans="1:10" ht="51" customHeight="1" thickBot="1" x14ac:dyDescent="0.3">
      <c r="A66" s="53">
        <f t="shared" si="3"/>
        <v>61</v>
      </c>
      <c r="B66" s="53" t="str">
        <f>Setup!$A$6</f>
        <v>BRI</v>
      </c>
      <c r="C66" s="57">
        <v>2</v>
      </c>
      <c r="D66" s="39" t="str">
        <f>IF(INT((A66-1)/5)&lt;TaskCount,INDEX(vw_ConsultantTaskItems[],MATCH(Setup!$A$6,vw_ConsultantTaskItems[VendorAlpha],0)+MIN(TaskCount,INT((A66-1)/5)),4),"")</f>
        <v/>
      </c>
      <c r="E66" s="65" t="str">
        <f>IFERROR(VLOOKUP(D66,vw_ConsultantTaskItems[[Task]:[FullID2]],3,FALSE),"")</f>
        <v/>
      </c>
      <c r="F66" s="40"/>
      <c r="G66" s="41">
        <v>1</v>
      </c>
      <c r="H66" s="42"/>
      <c r="I66" s="41">
        <v>1</v>
      </c>
      <c r="J66" s="42"/>
    </row>
    <row r="67" spans="1:10" ht="51" customHeight="1" thickBot="1" x14ac:dyDescent="0.3">
      <c r="A67" s="53">
        <f t="shared" si="3"/>
        <v>62</v>
      </c>
      <c r="B67" s="53" t="str">
        <f>Setup!$A$6</f>
        <v>BRI</v>
      </c>
      <c r="C67" s="57">
        <v>2</v>
      </c>
      <c r="D67" s="39" t="str">
        <f>IF(INT((A67-1)/5)&lt;TaskCount,INDEX(vw_ConsultantTaskItems[],MATCH(Setup!$A$6,vw_ConsultantTaskItems[VendorAlpha],0)+MIN(TaskCount,INT((A67-1)/5)),4),"")</f>
        <v/>
      </c>
      <c r="E67" s="65" t="str">
        <f>IFERROR(VLOOKUP(D67,vw_ConsultantTaskItems[[Task]:[FullID2]],3,FALSE),"")</f>
        <v/>
      </c>
      <c r="F67" s="43"/>
      <c r="G67" s="41">
        <f>G66+1</f>
        <v>2</v>
      </c>
      <c r="H67" s="42"/>
      <c r="I67" s="41">
        <f>I66+1</f>
        <v>2</v>
      </c>
      <c r="J67" s="42"/>
    </row>
    <row r="68" spans="1:10" ht="51" customHeight="1" thickBot="1" x14ac:dyDescent="0.3">
      <c r="A68" s="53">
        <f t="shared" si="3"/>
        <v>63</v>
      </c>
      <c r="B68" s="53" t="str">
        <f>Setup!$A$6</f>
        <v>BRI</v>
      </c>
      <c r="C68" s="57">
        <v>2</v>
      </c>
      <c r="D68" s="39" t="str">
        <f>IF(INT((A68-1)/5)&lt;TaskCount,INDEX(vw_ConsultantTaskItems[],MATCH(Setup!$A$6,vw_ConsultantTaskItems[VendorAlpha],0)+MIN(TaskCount,INT((A68-1)/5)),4),"")</f>
        <v/>
      </c>
      <c r="E68" s="65" t="str">
        <f>IFERROR(VLOOKUP(D68,vw_ConsultantTaskItems[[Task]:[FullID2]],3,FALSE),"")</f>
        <v/>
      </c>
      <c r="F68" s="43"/>
      <c r="G68" s="41">
        <f>G67+1</f>
        <v>3</v>
      </c>
      <c r="H68" s="42"/>
      <c r="I68" s="41">
        <f>I67+1</f>
        <v>3</v>
      </c>
      <c r="J68" s="42"/>
    </row>
    <row r="69" spans="1:10" ht="51" customHeight="1" thickBot="1" x14ac:dyDescent="0.3">
      <c r="A69" s="53">
        <f t="shared" si="3"/>
        <v>64</v>
      </c>
      <c r="B69" s="53" t="str">
        <f>Setup!$A$6</f>
        <v>BRI</v>
      </c>
      <c r="C69" s="57">
        <v>2</v>
      </c>
      <c r="D69" s="39" t="str">
        <f>IF(INT((A69-1)/5)&lt;TaskCount,INDEX(vw_ConsultantTaskItems[],MATCH(Setup!$A$6,vw_ConsultantTaskItems[VendorAlpha],0)+MIN(TaskCount,INT((A69-1)/5)),4),"")</f>
        <v/>
      </c>
      <c r="E69" s="65" t="str">
        <f>IFERROR(VLOOKUP(D69,vw_ConsultantTaskItems[[Task]:[FullID2]],3,FALSE),"")</f>
        <v/>
      </c>
      <c r="F69" s="43"/>
      <c r="G69" s="41">
        <f>G68+1</f>
        <v>4</v>
      </c>
      <c r="H69" s="42"/>
      <c r="I69" s="41">
        <f>I68+1</f>
        <v>4</v>
      </c>
      <c r="J69" s="42"/>
    </row>
    <row r="70" spans="1:10" ht="51" hidden="1" customHeight="1" thickBot="1" x14ac:dyDescent="0.3">
      <c r="A70" s="53">
        <f t="shared" si="3"/>
        <v>65</v>
      </c>
      <c r="B70" s="53" t="str">
        <f>Setup!$A$6</f>
        <v>BRI</v>
      </c>
      <c r="C70" s="57">
        <v>2</v>
      </c>
      <c r="D70" s="39" t="str">
        <f>IF(INT((A70-1)/5)&lt;TaskCount,INDEX(vw_ConsultantTaskItems[],MATCH(Setup!$A$6,vw_ConsultantTaskItems[VendorAlpha],0)+MIN(TaskCount,INT((A70-1)/5)),4),"")</f>
        <v/>
      </c>
      <c r="E70" s="65" t="str">
        <f>IFERROR(VLOOKUP(D70,vw_ConsultantTaskItems[[Task]:[FullID2]],3,FALSE),"")</f>
        <v/>
      </c>
      <c r="F70" s="44"/>
      <c r="G70" s="41">
        <f>G69+1</f>
        <v>5</v>
      </c>
      <c r="H70" s="42"/>
      <c r="I70" s="41">
        <f>I69+1</f>
        <v>5</v>
      </c>
      <c r="J70" s="42"/>
    </row>
    <row r="71" spans="1:10" ht="51" customHeight="1" thickBot="1" x14ac:dyDescent="0.3">
      <c r="A71" s="53">
        <f t="shared" si="3"/>
        <v>66</v>
      </c>
      <c r="B71" s="53" t="str">
        <f>Setup!$A$6</f>
        <v>BRI</v>
      </c>
      <c r="C71" s="57">
        <v>2</v>
      </c>
      <c r="D71" s="39" t="str">
        <f>IF(INT((A71-1)/5)&lt;TaskCount,INDEX(vw_ConsultantTaskItems[],MATCH(Setup!$A$6,vw_ConsultantTaskItems[VendorAlpha],0)+MIN(TaskCount,INT((A71-1)/5)),4),"")</f>
        <v/>
      </c>
      <c r="E71" s="65" t="str">
        <f>IFERROR(VLOOKUP(D71,vw_ConsultantTaskItems[[Task]:[FullID2]],3,FALSE),"")</f>
        <v/>
      </c>
      <c r="F71" s="40"/>
      <c r="G71" s="41">
        <v>1</v>
      </c>
      <c r="H71" s="42"/>
      <c r="I71" s="41">
        <v>1</v>
      </c>
      <c r="J71" s="42"/>
    </row>
    <row r="72" spans="1:10" ht="51" customHeight="1" thickBot="1" x14ac:dyDescent="0.3">
      <c r="A72" s="53">
        <f t="shared" si="3"/>
        <v>67</v>
      </c>
      <c r="B72" s="53" t="str">
        <f>Setup!$A$6</f>
        <v>BRI</v>
      </c>
      <c r="C72" s="57">
        <v>2</v>
      </c>
      <c r="D72" s="39" t="str">
        <f>IF(INT((A72-1)/5)&lt;TaskCount,INDEX(vw_ConsultantTaskItems[],MATCH(Setup!$A$6,vw_ConsultantTaskItems[VendorAlpha],0)+MIN(TaskCount,INT((A72-1)/5)),4),"")</f>
        <v/>
      </c>
      <c r="E72" s="65" t="str">
        <f>IFERROR(VLOOKUP(D72,vw_ConsultantTaskItems[[Task]:[FullID2]],3,FALSE),"")</f>
        <v/>
      </c>
      <c r="F72" s="43"/>
      <c r="G72" s="41">
        <f>G71+1</f>
        <v>2</v>
      </c>
      <c r="H72" s="42"/>
      <c r="I72" s="41">
        <f>I71+1</f>
        <v>2</v>
      </c>
      <c r="J72" s="42"/>
    </row>
    <row r="73" spans="1:10" ht="51" customHeight="1" thickBot="1" x14ac:dyDescent="0.3">
      <c r="A73" s="53">
        <f t="shared" si="3"/>
        <v>68</v>
      </c>
      <c r="B73" s="53" t="str">
        <f>Setup!$A$6</f>
        <v>BRI</v>
      </c>
      <c r="C73" s="57">
        <v>2</v>
      </c>
      <c r="D73" s="39" t="str">
        <f>IF(INT((A73-1)/5)&lt;TaskCount,INDEX(vw_ConsultantTaskItems[],MATCH(Setup!$A$6,vw_ConsultantTaskItems[VendorAlpha],0)+MIN(TaskCount,INT((A73-1)/5)),4),"")</f>
        <v/>
      </c>
      <c r="E73" s="65" t="str">
        <f>IFERROR(VLOOKUP(D73,vw_ConsultantTaskItems[[Task]:[FullID2]],3,FALSE),"")</f>
        <v/>
      </c>
      <c r="F73" s="43"/>
      <c r="G73" s="41">
        <f>G72+1</f>
        <v>3</v>
      </c>
      <c r="H73" s="42"/>
      <c r="I73" s="41">
        <f>I72+1</f>
        <v>3</v>
      </c>
      <c r="J73" s="42"/>
    </row>
    <row r="74" spans="1:10" ht="51" customHeight="1" thickBot="1" x14ac:dyDescent="0.3">
      <c r="A74" s="53">
        <f t="shared" si="3"/>
        <v>69</v>
      </c>
      <c r="B74" s="53" t="str">
        <f>Setup!$A$6</f>
        <v>BRI</v>
      </c>
      <c r="C74" s="57">
        <v>2</v>
      </c>
      <c r="D74" s="39" t="str">
        <f>IF(INT((A74-1)/5)&lt;TaskCount,INDEX(vw_ConsultantTaskItems[],MATCH(Setup!$A$6,vw_ConsultantTaskItems[VendorAlpha],0)+MIN(TaskCount,INT((A74-1)/5)),4),"")</f>
        <v/>
      </c>
      <c r="E74" s="65" t="str">
        <f>IFERROR(VLOOKUP(D74,vw_ConsultantTaskItems[[Task]:[FullID2]],3,FALSE),"")</f>
        <v/>
      </c>
      <c r="F74" s="43"/>
      <c r="G74" s="41">
        <f>G73+1</f>
        <v>4</v>
      </c>
      <c r="H74" s="42"/>
      <c r="I74" s="41">
        <f>I73+1</f>
        <v>4</v>
      </c>
      <c r="J74" s="42"/>
    </row>
    <row r="75" spans="1:10" ht="51" hidden="1" customHeight="1" thickBot="1" x14ac:dyDescent="0.3">
      <c r="A75" s="53">
        <f t="shared" si="3"/>
        <v>70</v>
      </c>
      <c r="B75" s="53" t="str">
        <f>Setup!$A$6</f>
        <v>BRI</v>
      </c>
      <c r="C75" s="57">
        <v>2</v>
      </c>
      <c r="D75" s="39" t="str">
        <f>IF(INT((A75-1)/5)&lt;TaskCount,INDEX(vw_ConsultantTaskItems[],MATCH(Setup!$A$6,vw_ConsultantTaskItems[VendorAlpha],0)+MIN(TaskCount,INT((A75-1)/5)),4),"")</f>
        <v/>
      </c>
      <c r="E75" s="65" t="str">
        <f>IFERROR(VLOOKUP(D75,vw_ConsultantTaskItems[[Task]:[FullID2]],3,FALSE),"")</f>
        <v/>
      </c>
      <c r="F75" s="44"/>
      <c r="G75" s="41">
        <f>G74+1</f>
        <v>5</v>
      </c>
      <c r="H75" s="42"/>
      <c r="I75" s="41">
        <f>I74+1</f>
        <v>5</v>
      </c>
      <c r="J75" s="42"/>
    </row>
    <row r="76" spans="1:10" ht="51" customHeight="1" thickBot="1" x14ac:dyDescent="0.3">
      <c r="A76" s="53">
        <f t="shared" ref="A76:A80" si="4">A75+1</f>
        <v>71</v>
      </c>
      <c r="B76" s="53" t="str">
        <f>Setup!$A$6</f>
        <v>BRI</v>
      </c>
      <c r="C76" s="57">
        <v>2</v>
      </c>
      <c r="D76" s="39" t="str">
        <f>IF(INT((A76-1)/5)&lt;TaskCount,INDEX(vw_ConsultantTaskItems[],MATCH(Setup!$A$6,vw_ConsultantTaskItems[VendorAlpha],0)+MIN(TaskCount,INT((A76-1)/5)),4),"")</f>
        <v/>
      </c>
      <c r="E76" s="65" t="str">
        <f>IFERROR(VLOOKUP(D76,vw_ConsultantTaskItems[[Task]:[FullID2]],3,FALSE),"")</f>
        <v/>
      </c>
      <c r="F76" s="40"/>
      <c r="G76" s="41">
        <v>1</v>
      </c>
      <c r="H76" s="42"/>
      <c r="I76" s="41">
        <v>1</v>
      </c>
      <c r="J76" s="42"/>
    </row>
    <row r="77" spans="1:10" ht="51" customHeight="1" thickBot="1" x14ac:dyDescent="0.3">
      <c r="A77" s="53">
        <f t="shared" si="4"/>
        <v>72</v>
      </c>
      <c r="B77" s="53" t="str">
        <f>Setup!$A$6</f>
        <v>BRI</v>
      </c>
      <c r="C77" s="57">
        <v>2</v>
      </c>
      <c r="D77" s="39" t="str">
        <f>IF(INT((A77-1)/5)&lt;TaskCount,INDEX(vw_ConsultantTaskItems[],MATCH(Setup!$A$6,vw_ConsultantTaskItems[VendorAlpha],0)+MIN(TaskCount,INT((A77-1)/5)),4),"")</f>
        <v/>
      </c>
      <c r="E77" s="65" t="str">
        <f>IFERROR(VLOOKUP(D77,vw_ConsultantTaskItems[[Task]:[FullID2]],3,FALSE),"")</f>
        <v/>
      </c>
      <c r="F77" s="43"/>
      <c r="G77" s="41">
        <f>G76+1</f>
        <v>2</v>
      </c>
      <c r="H77" s="42"/>
      <c r="I77" s="41">
        <f>I76+1</f>
        <v>2</v>
      </c>
      <c r="J77" s="42"/>
    </row>
    <row r="78" spans="1:10" ht="51" customHeight="1" thickBot="1" x14ac:dyDescent="0.3">
      <c r="A78" s="53">
        <f t="shared" si="4"/>
        <v>73</v>
      </c>
      <c r="B78" s="53" t="str">
        <f>Setup!$A$6</f>
        <v>BRI</v>
      </c>
      <c r="C78" s="57">
        <v>2</v>
      </c>
      <c r="D78" s="39" t="str">
        <f>IF(INT((A78-1)/5)&lt;TaskCount,INDEX(vw_ConsultantTaskItems[],MATCH(Setup!$A$6,vw_ConsultantTaskItems[VendorAlpha],0)+MIN(TaskCount,INT((A78-1)/5)),4),"")</f>
        <v/>
      </c>
      <c r="E78" s="65" t="str">
        <f>IFERROR(VLOOKUP(D78,vw_ConsultantTaskItems[[Task]:[FullID2]],3,FALSE),"")</f>
        <v/>
      </c>
      <c r="F78" s="43"/>
      <c r="G78" s="41">
        <f>G77+1</f>
        <v>3</v>
      </c>
      <c r="H78" s="42"/>
      <c r="I78" s="41">
        <f>I77+1</f>
        <v>3</v>
      </c>
      <c r="J78" s="42"/>
    </row>
    <row r="79" spans="1:10" ht="51" customHeight="1" thickBot="1" x14ac:dyDescent="0.3">
      <c r="A79" s="53">
        <f t="shared" si="4"/>
        <v>74</v>
      </c>
      <c r="B79" s="53" t="str">
        <f>Setup!$A$6</f>
        <v>BRI</v>
      </c>
      <c r="C79" s="57">
        <v>2</v>
      </c>
      <c r="D79" s="39" t="str">
        <f>IF(INT((A79-1)/5)&lt;TaskCount,INDEX(vw_ConsultantTaskItems[],MATCH(Setup!$A$6,vw_ConsultantTaskItems[VendorAlpha],0)+MIN(TaskCount,INT((A79-1)/5)),4),"")</f>
        <v/>
      </c>
      <c r="E79" s="65" t="str">
        <f>IFERROR(VLOOKUP(D79,vw_ConsultantTaskItems[[Task]:[FullID2]],3,FALSE),"")</f>
        <v/>
      </c>
      <c r="F79" s="43"/>
      <c r="G79" s="41">
        <f>G78+1</f>
        <v>4</v>
      </c>
      <c r="H79" s="42"/>
      <c r="I79" s="41">
        <f>I78+1</f>
        <v>4</v>
      </c>
      <c r="J79" s="42"/>
    </row>
    <row r="80" spans="1:10" ht="51" hidden="1" customHeight="1" thickBot="1" x14ac:dyDescent="0.3">
      <c r="A80" s="53">
        <f t="shared" si="4"/>
        <v>75</v>
      </c>
      <c r="B80" s="53" t="str">
        <f>Setup!$A$6</f>
        <v>BRI</v>
      </c>
      <c r="C80" s="57">
        <v>2</v>
      </c>
      <c r="D80" s="39" t="str">
        <f>IF(INT((A80-1)/5)&lt;TaskCount,INDEX(vw_ConsultantTaskItems[],MATCH(Setup!$A$6,vw_ConsultantTaskItems[VendorAlpha],0)+MIN(TaskCount,INT((A80-1)/5)),4),"")</f>
        <v/>
      </c>
      <c r="E80" s="65" t="str">
        <f>IFERROR(VLOOKUP(D80,vw_ConsultantTaskItems[[Task]:[FullID2]],3,FALSE),"")</f>
        <v/>
      </c>
      <c r="F80" s="44"/>
      <c r="G80" s="41">
        <f>G79+1</f>
        <v>5</v>
      </c>
      <c r="H80" s="42"/>
      <c r="I80" s="41">
        <f>I79+1</f>
        <v>5</v>
      </c>
      <c r="J80" s="42"/>
    </row>
    <row r="81" spans="1:10" ht="51" customHeight="1" thickBot="1" x14ac:dyDescent="0.3">
      <c r="A81" s="53">
        <f t="shared" ref="A81:A85" si="5">A80+1</f>
        <v>76</v>
      </c>
      <c r="B81" s="53" t="str">
        <f>Setup!$A$6</f>
        <v>BRI</v>
      </c>
      <c r="C81" s="57">
        <v>2</v>
      </c>
      <c r="D81" s="39" t="str">
        <f>IF(INT((A81-1)/5)&lt;TaskCount,INDEX(vw_ConsultantTaskItems[],MATCH(Setup!$A$6,vw_ConsultantTaskItems[VendorAlpha],0)+MIN(TaskCount,INT((A81-1)/5)),4),"")</f>
        <v/>
      </c>
      <c r="E81" s="65" t="str">
        <f>IFERROR(VLOOKUP(D81,vw_ConsultantTaskItems[[Task]:[FullID2]],3,FALSE),"")</f>
        <v/>
      </c>
      <c r="F81" s="40"/>
      <c r="G81" s="41">
        <v>1</v>
      </c>
      <c r="H81" s="42"/>
      <c r="I81" s="41">
        <v>1</v>
      </c>
      <c r="J81" s="42"/>
    </row>
    <row r="82" spans="1:10" ht="51" customHeight="1" thickBot="1" x14ac:dyDescent="0.3">
      <c r="A82" s="53">
        <f t="shared" si="5"/>
        <v>77</v>
      </c>
      <c r="B82" s="53" t="str">
        <f>Setup!$A$6</f>
        <v>BRI</v>
      </c>
      <c r="C82" s="57">
        <v>2</v>
      </c>
      <c r="D82" s="39" t="str">
        <f>IF(INT((A82-1)/5)&lt;TaskCount,INDEX(vw_ConsultantTaskItems[],MATCH(Setup!$A$6,vw_ConsultantTaskItems[VendorAlpha],0)+MIN(TaskCount,INT((A82-1)/5)),4),"")</f>
        <v/>
      </c>
      <c r="E82" s="65" t="str">
        <f>IFERROR(VLOOKUP(D82,vw_ConsultantTaskItems[[Task]:[FullID2]],3,FALSE),"")</f>
        <v/>
      </c>
      <c r="F82" s="43"/>
      <c r="G82" s="41">
        <f>G81+1</f>
        <v>2</v>
      </c>
      <c r="H82" s="42"/>
      <c r="I82" s="41">
        <f>I81+1</f>
        <v>2</v>
      </c>
      <c r="J82" s="42"/>
    </row>
    <row r="83" spans="1:10" ht="51" customHeight="1" thickBot="1" x14ac:dyDescent="0.3">
      <c r="A83" s="53">
        <f t="shared" si="5"/>
        <v>78</v>
      </c>
      <c r="B83" s="53" t="str">
        <f>Setup!$A$6</f>
        <v>BRI</v>
      </c>
      <c r="C83" s="57">
        <v>2</v>
      </c>
      <c r="D83" s="39" t="str">
        <f>IF(INT((A83-1)/5)&lt;TaskCount,INDEX(vw_ConsultantTaskItems[],MATCH(Setup!$A$6,vw_ConsultantTaskItems[VendorAlpha],0)+MIN(TaskCount,INT((A83-1)/5)),4),"")</f>
        <v/>
      </c>
      <c r="E83" s="65" t="str">
        <f>IFERROR(VLOOKUP(D83,vw_ConsultantTaskItems[[Task]:[FullID2]],3,FALSE),"")</f>
        <v/>
      </c>
      <c r="F83" s="43"/>
      <c r="G83" s="41">
        <f>G82+1</f>
        <v>3</v>
      </c>
      <c r="H83" s="42"/>
      <c r="I83" s="41">
        <f>I82+1</f>
        <v>3</v>
      </c>
      <c r="J83" s="42"/>
    </row>
    <row r="84" spans="1:10" ht="51" customHeight="1" thickBot="1" x14ac:dyDescent="0.3">
      <c r="A84" s="53">
        <f t="shared" si="5"/>
        <v>79</v>
      </c>
      <c r="B84" s="53" t="str">
        <f>Setup!$A$6</f>
        <v>BRI</v>
      </c>
      <c r="C84" s="57">
        <v>2</v>
      </c>
      <c r="D84" s="39" t="str">
        <f>IF(INT((A84-1)/5)&lt;TaskCount,INDEX(vw_ConsultantTaskItems[],MATCH(Setup!$A$6,vw_ConsultantTaskItems[VendorAlpha],0)+MIN(TaskCount,INT((A84-1)/5)),4),"")</f>
        <v/>
      </c>
      <c r="E84" s="65" t="str">
        <f>IFERROR(VLOOKUP(D84,vw_ConsultantTaskItems[[Task]:[FullID2]],3,FALSE),"")</f>
        <v/>
      </c>
      <c r="F84" s="43"/>
      <c r="G84" s="41">
        <f>G83+1</f>
        <v>4</v>
      </c>
      <c r="H84" s="42"/>
      <c r="I84" s="41">
        <f>I83+1</f>
        <v>4</v>
      </c>
      <c r="J84" s="42"/>
    </row>
    <row r="85" spans="1:10" ht="51" hidden="1" customHeight="1" thickBot="1" x14ac:dyDescent="0.3">
      <c r="A85" s="53">
        <f t="shared" si="5"/>
        <v>80</v>
      </c>
      <c r="B85" s="53" t="str">
        <f>Setup!$A$6</f>
        <v>BRI</v>
      </c>
      <c r="C85" s="57">
        <v>2</v>
      </c>
      <c r="D85" s="39" t="str">
        <f>IF(INT((A85-1)/5)&lt;TaskCount,INDEX(vw_ConsultantTaskItems[],MATCH(Setup!$A$6,vw_ConsultantTaskItems[VendorAlpha],0)+MIN(TaskCount,INT((A85-1)/5)),4),"")</f>
        <v/>
      </c>
      <c r="E85" s="65" t="str">
        <f>IFERROR(VLOOKUP(D85,vw_ConsultantTaskItems[[Task]:[FullID2]],3,FALSE),"")</f>
        <v/>
      </c>
      <c r="F85" s="44"/>
      <c r="G85" s="41">
        <f>G84+1</f>
        <v>5</v>
      </c>
      <c r="H85" s="42"/>
      <c r="I85" s="41">
        <f>I84+1</f>
        <v>5</v>
      </c>
      <c r="J85" s="42"/>
    </row>
    <row r="86" spans="1:10" ht="51" customHeight="1" thickBot="1" x14ac:dyDescent="0.3">
      <c r="A86" s="53">
        <f t="shared" ref="A86:A90" si="6">A85+1</f>
        <v>81</v>
      </c>
      <c r="B86" s="53" t="str">
        <f>Setup!$A$6</f>
        <v>BRI</v>
      </c>
      <c r="C86" s="57">
        <v>2</v>
      </c>
      <c r="D86" s="39" t="str">
        <f>IF(INT((A86-1)/5)&lt;TaskCount,INDEX(vw_ConsultantTaskItems[],MATCH(Setup!$A$6,vw_ConsultantTaskItems[VendorAlpha],0)+MIN(TaskCount,INT((A86-1)/5)),4),"")</f>
        <v/>
      </c>
      <c r="E86" s="65" t="str">
        <f>IFERROR(VLOOKUP(D86,vw_ConsultantTaskItems[[Task]:[FullID2]],3,FALSE),"")</f>
        <v/>
      </c>
      <c r="F86" s="40"/>
      <c r="G86" s="41">
        <v>1</v>
      </c>
      <c r="H86" s="42"/>
      <c r="I86" s="41">
        <v>1</v>
      </c>
      <c r="J86" s="42"/>
    </row>
    <row r="87" spans="1:10" ht="51" customHeight="1" thickBot="1" x14ac:dyDescent="0.3">
      <c r="A87" s="53">
        <f t="shared" si="6"/>
        <v>82</v>
      </c>
      <c r="B87" s="53" t="str">
        <f>Setup!$A$6</f>
        <v>BRI</v>
      </c>
      <c r="C87" s="57">
        <v>2</v>
      </c>
      <c r="D87" s="39" t="str">
        <f>IF(INT((A87-1)/5)&lt;TaskCount,INDEX(vw_ConsultantTaskItems[],MATCH(Setup!$A$6,vw_ConsultantTaskItems[VendorAlpha],0)+MIN(TaskCount,INT((A87-1)/5)),4),"")</f>
        <v/>
      </c>
      <c r="E87" s="65" t="str">
        <f>IFERROR(VLOOKUP(D87,vw_ConsultantTaskItems[[Task]:[FullID2]],3,FALSE),"")</f>
        <v/>
      </c>
      <c r="F87" s="43"/>
      <c r="G87" s="41">
        <f>G86+1</f>
        <v>2</v>
      </c>
      <c r="H87" s="42"/>
      <c r="I87" s="41">
        <f>I86+1</f>
        <v>2</v>
      </c>
      <c r="J87" s="42"/>
    </row>
    <row r="88" spans="1:10" ht="51" customHeight="1" thickBot="1" x14ac:dyDescent="0.3">
      <c r="A88" s="53">
        <f t="shared" si="6"/>
        <v>83</v>
      </c>
      <c r="B88" s="53" t="str">
        <f>Setup!$A$6</f>
        <v>BRI</v>
      </c>
      <c r="C88" s="57">
        <v>2</v>
      </c>
      <c r="D88" s="39" t="str">
        <f>IF(INT((A88-1)/5)&lt;TaskCount,INDEX(vw_ConsultantTaskItems[],MATCH(Setup!$A$6,vw_ConsultantTaskItems[VendorAlpha],0)+MIN(TaskCount,INT((A88-1)/5)),4),"")</f>
        <v/>
      </c>
      <c r="E88" s="65" t="str">
        <f>IFERROR(VLOOKUP(D88,vw_ConsultantTaskItems[[Task]:[FullID2]],3,FALSE),"")</f>
        <v/>
      </c>
      <c r="F88" s="43"/>
      <c r="G88" s="41">
        <f>G87+1</f>
        <v>3</v>
      </c>
      <c r="H88" s="42"/>
      <c r="I88" s="41">
        <f>I87+1</f>
        <v>3</v>
      </c>
      <c r="J88" s="42"/>
    </row>
    <row r="89" spans="1:10" ht="51" customHeight="1" thickBot="1" x14ac:dyDescent="0.3">
      <c r="A89" s="53">
        <f t="shared" si="6"/>
        <v>84</v>
      </c>
      <c r="B89" s="53" t="str">
        <f>Setup!$A$6</f>
        <v>BRI</v>
      </c>
      <c r="C89" s="57">
        <v>2</v>
      </c>
      <c r="D89" s="39" t="str">
        <f>IF(INT((A89-1)/5)&lt;TaskCount,INDEX(vw_ConsultantTaskItems[],MATCH(Setup!$A$6,vw_ConsultantTaskItems[VendorAlpha],0)+MIN(TaskCount,INT((A89-1)/5)),4),"")</f>
        <v/>
      </c>
      <c r="E89" s="65" t="str">
        <f>IFERROR(VLOOKUP(D89,vw_ConsultantTaskItems[[Task]:[FullID2]],3,FALSE),"")</f>
        <v/>
      </c>
      <c r="F89" s="43"/>
      <c r="G89" s="41">
        <f>G88+1</f>
        <v>4</v>
      </c>
      <c r="H89" s="42"/>
      <c r="I89" s="41">
        <f>I88+1</f>
        <v>4</v>
      </c>
      <c r="J89" s="42"/>
    </row>
    <row r="90" spans="1:10" ht="51" hidden="1" customHeight="1" thickBot="1" x14ac:dyDescent="0.3">
      <c r="A90" s="53">
        <f t="shared" si="6"/>
        <v>85</v>
      </c>
      <c r="B90" s="53" t="str">
        <f>Setup!$A$6</f>
        <v>BRI</v>
      </c>
      <c r="C90" s="57">
        <v>2</v>
      </c>
      <c r="D90" s="39" t="str">
        <f>IF(INT((A90-1)/5)&lt;TaskCount,INDEX(vw_ConsultantTaskItems[],MATCH(Setup!$A$6,vw_ConsultantTaskItems[VendorAlpha],0)+MIN(TaskCount,INT((A90-1)/5)),4),"")</f>
        <v/>
      </c>
      <c r="E90" s="65" t="str">
        <f>IFERROR(VLOOKUP(D90,vw_ConsultantTaskItems[[Task]:[FullID2]],3,FALSE),"")</f>
        <v/>
      </c>
      <c r="F90" s="44"/>
      <c r="G90" s="41">
        <f>G89+1</f>
        <v>5</v>
      </c>
      <c r="H90" s="42"/>
      <c r="I90" s="41">
        <f>I89+1</f>
        <v>5</v>
      </c>
      <c r="J90" s="42"/>
    </row>
    <row r="91" spans="1:10" ht="51" customHeight="1" thickBot="1" x14ac:dyDescent="0.3">
      <c r="A91" s="53">
        <f t="shared" ref="A91:A95" si="7">A90+1</f>
        <v>86</v>
      </c>
      <c r="B91" s="53" t="str">
        <f>Setup!$A$6</f>
        <v>BRI</v>
      </c>
      <c r="C91" s="57">
        <v>2</v>
      </c>
      <c r="D91" s="39" t="str">
        <f>IF(INT((A91-1)/5)&lt;TaskCount,INDEX(vw_ConsultantTaskItems[],MATCH(Setup!$A$6,vw_ConsultantTaskItems[VendorAlpha],0)+MIN(TaskCount,INT((A91-1)/5)),4),"")</f>
        <v/>
      </c>
      <c r="E91" s="65" t="str">
        <f>IFERROR(VLOOKUP(D91,vw_ConsultantTaskItems[[Task]:[FullID2]],3,FALSE),"")</f>
        <v/>
      </c>
      <c r="F91" s="40"/>
      <c r="G91" s="41">
        <v>1</v>
      </c>
      <c r="H91" s="42"/>
      <c r="I91" s="41">
        <v>1</v>
      </c>
      <c r="J91" s="42"/>
    </row>
    <row r="92" spans="1:10" ht="51" customHeight="1" thickBot="1" x14ac:dyDescent="0.3">
      <c r="A92" s="53">
        <f t="shared" si="7"/>
        <v>87</v>
      </c>
      <c r="B92" s="53" t="str">
        <f>Setup!$A$6</f>
        <v>BRI</v>
      </c>
      <c r="C92" s="57">
        <v>2</v>
      </c>
      <c r="D92" s="39" t="str">
        <f>IF(INT((A92-1)/5)&lt;TaskCount,INDEX(vw_ConsultantTaskItems[],MATCH(Setup!$A$6,vw_ConsultantTaskItems[VendorAlpha],0)+MIN(TaskCount,INT((A92-1)/5)),4),"")</f>
        <v/>
      </c>
      <c r="E92" s="65" t="str">
        <f>IFERROR(VLOOKUP(D92,vw_ConsultantTaskItems[[Task]:[FullID2]],3,FALSE),"")</f>
        <v/>
      </c>
      <c r="F92" s="43"/>
      <c r="G92" s="41">
        <f>G91+1</f>
        <v>2</v>
      </c>
      <c r="H92" s="42"/>
      <c r="I92" s="41">
        <f>I91+1</f>
        <v>2</v>
      </c>
      <c r="J92" s="42"/>
    </row>
    <row r="93" spans="1:10" ht="51" customHeight="1" thickBot="1" x14ac:dyDescent="0.3">
      <c r="A93" s="53">
        <f t="shared" si="7"/>
        <v>88</v>
      </c>
      <c r="B93" s="53" t="str">
        <f>Setup!$A$6</f>
        <v>BRI</v>
      </c>
      <c r="C93" s="57">
        <v>2</v>
      </c>
      <c r="D93" s="39" t="str">
        <f>IF(INT((A93-1)/5)&lt;TaskCount,INDEX(vw_ConsultantTaskItems[],MATCH(Setup!$A$6,vw_ConsultantTaskItems[VendorAlpha],0)+MIN(TaskCount,INT((A93-1)/5)),4),"")</f>
        <v/>
      </c>
      <c r="E93" s="65" t="str">
        <f>IFERROR(VLOOKUP(D93,vw_ConsultantTaskItems[[Task]:[FullID2]],3,FALSE),"")</f>
        <v/>
      </c>
      <c r="F93" s="43"/>
      <c r="G93" s="41">
        <f>G92+1</f>
        <v>3</v>
      </c>
      <c r="H93" s="42"/>
      <c r="I93" s="41">
        <f>I92+1</f>
        <v>3</v>
      </c>
      <c r="J93" s="42"/>
    </row>
    <row r="94" spans="1:10" ht="51" customHeight="1" thickBot="1" x14ac:dyDescent="0.3">
      <c r="A94" s="53">
        <f t="shared" si="7"/>
        <v>89</v>
      </c>
      <c r="B94" s="53" t="str">
        <f>Setup!$A$6</f>
        <v>BRI</v>
      </c>
      <c r="C94" s="57">
        <v>2</v>
      </c>
      <c r="D94" s="39" t="str">
        <f>IF(INT((A94-1)/5)&lt;TaskCount,INDEX(vw_ConsultantTaskItems[],MATCH(Setup!$A$6,vw_ConsultantTaskItems[VendorAlpha],0)+MIN(TaskCount,INT((A94-1)/5)),4),"")</f>
        <v/>
      </c>
      <c r="E94" s="65" t="str">
        <f>IFERROR(VLOOKUP(D94,vw_ConsultantTaskItems[[Task]:[FullID2]],3,FALSE),"")</f>
        <v/>
      </c>
      <c r="F94" s="43"/>
      <c r="G94" s="41">
        <f>G93+1</f>
        <v>4</v>
      </c>
      <c r="H94" s="42"/>
      <c r="I94" s="41">
        <f>I93+1</f>
        <v>4</v>
      </c>
      <c r="J94" s="42"/>
    </row>
    <row r="95" spans="1:10" ht="51" hidden="1" customHeight="1" thickBot="1" x14ac:dyDescent="0.3">
      <c r="A95" s="53">
        <f t="shared" si="7"/>
        <v>90</v>
      </c>
      <c r="B95" s="53" t="str">
        <f>Setup!$A$6</f>
        <v>BRI</v>
      </c>
      <c r="C95" s="57">
        <v>2</v>
      </c>
      <c r="D95" s="39" t="str">
        <f>IF(INT((A95-1)/5)&lt;TaskCount,INDEX(vw_ConsultantTaskItems[],MATCH(Setup!$A$6,vw_ConsultantTaskItems[VendorAlpha],0)+MIN(TaskCount,INT((A95-1)/5)),4),"")</f>
        <v/>
      </c>
      <c r="E95" s="65" t="str">
        <f>IFERROR(VLOOKUP(D95,vw_ConsultantTaskItems[[Task]:[FullID2]],3,FALSE),"")</f>
        <v/>
      </c>
      <c r="F95" s="44"/>
      <c r="G95" s="41">
        <f>G94+1</f>
        <v>5</v>
      </c>
      <c r="H95" s="42"/>
      <c r="I95" s="41">
        <f>I94+1</f>
        <v>5</v>
      </c>
      <c r="J95" s="42"/>
    </row>
    <row r="96" spans="1:10" ht="51" customHeight="1" thickBot="1" x14ac:dyDescent="0.3">
      <c r="A96" s="53">
        <f t="shared" ref="A96:A100" si="8">A95+1</f>
        <v>91</v>
      </c>
      <c r="B96" s="53" t="str">
        <f>Setup!$A$6</f>
        <v>BRI</v>
      </c>
      <c r="C96" s="57">
        <v>2</v>
      </c>
      <c r="D96" s="39" t="str">
        <f>IF(INT((A96-1)/5)&lt;TaskCount,INDEX(vw_ConsultantTaskItems[],MATCH(Setup!$A$6,vw_ConsultantTaskItems[VendorAlpha],0)+MIN(TaskCount,INT((A96-1)/5)),4),"")</f>
        <v/>
      </c>
      <c r="E96" s="65" t="str">
        <f>IFERROR(VLOOKUP(D96,vw_ConsultantTaskItems[[Task]:[FullID2]],3,FALSE),"")</f>
        <v/>
      </c>
      <c r="F96" s="40"/>
      <c r="G96" s="41">
        <v>1</v>
      </c>
      <c r="H96" s="42"/>
      <c r="I96" s="41">
        <v>1</v>
      </c>
      <c r="J96" s="42"/>
    </row>
    <row r="97" spans="1:10" ht="51" customHeight="1" thickBot="1" x14ac:dyDescent="0.3">
      <c r="A97" s="53">
        <f t="shared" si="8"/>
        <v>92</v>
      </c>
      <c r="B97" s="53" t="str">
        <f>Setup!$A$6</f>
        <v>BRI</v>
      </c>
      <c r="C97" s="57">
        <v>2</v>
      </c>
      <c r="D97" s="39" t="str">
        <f>IF(INT((A97-1)/5)&lt;TaskCount,INDEX(vw_ConsultantTaskItems[],MATCH(Setup!$A$6,vw_ConsultantTaskItems[VendorAlpha],0)+MIN(TaskCount,INT((A97-1)/5)),4),"")</f>
        <v/>
      </c>
      <c r="E97" s="65" t="str">
        <f>IFERROR(VLOOKUP(D97,vw_ConsultantTaskItems[[Task]:[FullID2]],3,FALSE),"")</f>
        <v/>
      </c>
      <c r="F97" s="43"/>
      <c r="G97" s="41">
        <f>G96+1</f>
        <v>2</v>
      </c>
      <c r="H97" s="42"/>
      <c r="I97" s="41">
        <f>I96+1</f>
        <v>2</v>
      </c>
      <c r="J97" s="42"/>
    </row>
    <row r="98" spans="1:10" ht="51" customHeight="1" thickBot="1" x14ac:dyDescent="0.3">
      <c r="A98" s="53">
        <f t="shared" si="8"/>
        <v>93</v>
      </c>
      <c r="B98" s="53" t="str">
        <f>Setup!$A$6</f>
        <v>BRI</v>
      </c>
      <c r="C98" s="57">
        <v>2</v>
      </c>
      <c r="D98" s="39" t="str">
        <f>IF(INT((A98-1)/5)&lt;TaskCount,INDEX(vw_ConsultantTaskItems[],MATCH(Setup!$A$6,vw_ConsultantTaskItems[VendorAlpha],0)+MIN(TaskCount,INT((A98-1)/5)),4),"")</f>
        <v/>
      </c>
      <c r="E98" s="65" t="str">
        <f>IFERROR(VLOOKUP(D98,vw_ConsultantTaskItems[[Task]:[FullID2]],3,FALSE),"")</f>
        <v/>
      </c>
      <c r="F98" s="43"/>
      <c r="G98" s="41">
        <f>G97+1</f>
        <v>3</v>
      </c>
      <c r="H98" s="42"/>
      <c r="I98" s="41">
        <f>I97+1</f>
        <v>3</v>
      </c>
      <c r="J98" s="42"/>
    </row>
    <row r="99" spans="1:10" ht="51" customHeight="1" thickBot="1" x14ac:dyDescent="0.3">
      <c r="A99" s="53">
        <f t="shared" si="8"/>
        <v>94</v>
      </c>
      <c r="B99" s="53" t="str">
        <f>Setup!$A$6</f>
        <v>BRI</v>
      </c>
      <c r="C99" s="57">
        <v>2</v>
      </c>
      <c r="D99" s="39" t="str">
        <f>IF(INT((A99-1)/5)&lt;TaskCount,INDEX(vw_ConsultantTaskItems[],MATCH(Setup!$A$6,vw_ConsultantTaskItems[VendorAlpha],0)+MIN(TaskCount,INT((A99-1)/5)),4),"")</f>
        <v/>
      </c>
      <c r="E99" s="65" t="str">
        <f>IFERROR(VLOOKUP(D99,vw_ConsultantTaskItems[[Task]:[FullID2]],3,FALSE),"")</f>
        <v/>
      </c>
      <c r="F99" s="43"/>
      <c r="G99" s="41">
        <f>G98+1</f>
        <v>4</v>
      </c>
      <c r="H99" s="42"/>
      <c r="I99" s="41">
        <f>I98+1</f>
        <v>4</v>
      </c>
      <c r="J99" s="42"/>
    </row>
    <row r="100" spans="1:10" ht="51" hidden="1" customHeight="1" thickBot="1" x14ac:dyDescent="0.3">
      <c r="A100" s="53">
        <f t="shared" si="8"/>
        <v>95</v>
      </c>
      <c r="B100" s="53" t="str">
        <f>Setup!$A$6</f>
        <v>BRI</v>
      </c>
      <c r="C100" s="57">
        <v>2</v>
      </c>
      <c r="D100" s="39" t="str">
        <f>IF(INT((A100-1)/5)&lt;TaskCount,INDEX(vw_ConsultantTaskItems[],MATCH(Setup!$A$6,vw_ConsultantTaskItems[VendorAlpha],0)+MIN(TaskCount,INT((A100-1)/5)),4),"")</f>
        <v/>
      </c>
      <c r="E100" s="65" t="str">
        <f>IFERROR(VLOOKUP(D100,vw_ConsultantTaskItems[[Task]:[FullID2]],3,FALSE),"")</f>
        <v/>
      </c>
      <c r="F100" s="44"/>
      <c r="G100" s="41">
        <f>G99+1</f>
        <v>5</v>
      </c>
      <c r="H100" s="42"/>
      <c r="I100" s="41">
        <f>I99+1</f>
        <v>5</v>
      </c>
      <c r="J100" s="42"/>
    </row>
    <row r="101" spans="1:10" ht="51" customHeight="1" thickBot="1" x14ac:dyDescent="0.3">
      <c r="A101" s="53">
        <f t="shared" ref="A101:A105" si="9">A100+1</f>
        <v>96</v>
      </c>
      <c r="B101" s="53" t="str">
        <f>Setup!$A$6</f>
        <v>BRI</v>
      </c>
      <c r="C101" s="57">
        <v>2</v>
      </c>
      <c r="D101" s="39" t="str">
        <f>IF(INT((A101-1)/5)&lt;TaskCount,INDEX(vw_ConsultantTaskItems[],MATCH(Setup!$A$6,vw_ConsultantTaskItems[VendorAlpha],0)+MIN(TaskCount,INT((A101-1)/5)),4),"")</f>
        <v/>
      </c>
      <c r="E101" s="65" t="str">
        <f>IFERROR(VLOOKUP(D101,vw_ConsultantTaskItems[[Task]:[FullID2]],3,FALSE),"")</f>
        <v/>
      </c>
      <c r="F101" s="40"/>
      <c r="G101" s="41">
        <v>1</v>
      </c>
      <c r="H101" s="42"/>
      <c r="I101" s="41">
        <v>1</v>
      </c>
      <c r="J101" s="42"/>
    </row>
    <row r="102" spans="1:10" ht="51" customHeight="1" thickBot="1" x14ac:dyDescent="0.3">
      <c r="A102" s="53">
        <f t="shared" si="9"/>
        <v>97</v>
      </c>
      <c r="B102" s="53" t="str">
        <f>Setup!$A$6</f>
        <v>BRI</v>
      </c>
      <c r="C102" s="57">
        <v>2</v>
      </c>
      <c r="D102" s="39" t="str">
        <f>IF(INT((A102-1)/5)&lt;TaskCount,INDEX(vw_ConsultantTaskItems[],MATCH(Setup!$A$6,vw_ConsultantTaskItems[VendorAlpha],0)+MIN(TaskCount,INT((A102-1)/5)),4),"")</f>
        <v/>
      </c>
      <c r="E102" s="65" t="str">
        <f>IFERROR(VLOOKUP(D102,vw_ConsultantTaskItems[[Task]:[FullID2]],3,FALSE),"")</f>
        <v/>
      </c>
      <c r="F102" s="43"/>
      <c r="G102" s="41">
        <f>G101+1</f>
        <v>2</v>
      </c>
      <c r="H102" s="42"/>
      <c r="I102" s="41">
        <f>I101+1</f>
        <v>2</v>
      </c>
      <c r="J102" s="42"/>
    </row>
    <row r="103" spans="1:10" ht="51" customHeight="1" thickBot="1" x14ac:dyDescent="0.3">
      <c r="A103" s="53">
        <f t="shared" si="9"/>
        <v>98</v>
      </c>
      <c r="B103" s="53" t="str">
        <f>Setup!$A$6</f>
        <v>BRI</v>
      </c>
      <c r="C103" s="57">
        <v>2</v>
      </c>
      <c r="D103" s="39" t="str">
        <f>IF(INT((A103-1)/5)&lt;TaskCount,INDEX(vw_ConsultantTaskItems[],MATCH(Setup!$A$6,vw_ConsultantTaskItems[VendorAlpha],0)+MIN(TaskCount,INT((A103-1)/5)),4),"")</f>
        <v/>
      </c>
      <c r="E103" s="65" t="str">
        <f>IFERROR(VLOOKUP(D103,vw_ConsultantTaskItems[[Task]:[FullID2]],3,FALSE),"")</f>
        <v/>
      </c>
      <c r="F103" s="43"/>
      <c r="G103" s="41">
        <f>G102+1</f>
        <v>3</v>
      </c>
      <c r="H103" s="42"/>
      <c r="I103" s="41">
        <f>I102+1</f>
        <v>3</v>
      </c>
      <c r="J103" s="42"/>
    </row>
    <row r="104" spans="1:10" ht="51" customHeight="1" thickBot="1" x14ac:dyDescent="0.3">
      <c r="A104" s="53">
        <f t="shared" si="9"/>
        <v>99</v>
      </c>
      <c r="B104" s="53" t="str">
        <f>Setup!$A$6</f>
        <v>BRI</v>
      </c>
      <c r="C104" s="57">
        <v>2</v>
      </c>
      <c r="D104" s="39" t="str">
        <f>IF(INT((A104-1)/5)&lt;TaskCount,INDEX(vw_ConsultantTaskItems[],MATCH(Setup!$A$6,vw_ConsultantTaskItems[VendorAlpha],0)+MIN(TaskCount,INT((A104-1)/5)),4),"")</f>
        <v/>
      </c>
      <c r="E104" s="65" t="str">
        <f>IFERROR(VLOOKUP(D104,vw_ConsultantTaskItems[[Task]:[FullID2]],3,FALSE),"")</f>
        <v/>
      </c>
      <c r="F104" s="43"/>
      <c r="G104" s="41">
        <f>G103+1</f>
        <v>4</v>
      </c>
      <c r="H104" s="42"/>
      <c r="I104" s="41">
        <f>I103+1</f>
        <v>4</v>
      </c>
      <c r="J104" s="42"/>
    </row>
    <row r="105" spans="1:10" ht="51" hidden="1" customHeight="1" thickBot="1" x14ac:dyDescent="0.3">
      <c r="A105" s="53">
        <f t="shared" si="9"/>
        <v>100</v>
      </c>
      <c r="B105" s="53" t="str">
        <f>Setup!$A$6</f>
        <v>BRI</v>
      </c>
      <c r="C105" s="57">
        <v>2</v>
      </c>
      <c r="D105" s="39" t="str">
        <f>IF(INT((A105-1)/5)&lt;TaskCount,INDEX(vw_ConsultantTaskItems[],MATCH(Setup!$A$6,vw_ConsultantTaskItems[VendorAlpha],0)+MIN(TaskCount,INT((A105-1)/5)),4),"")</f>
        <v/>
      </c>
      <c r="E105" s="65" t="str">
        <f>IFERROR(VLOOKUP(D105,vw_ConsultantTaskItems[[Task]:[FullID2]],3,FALSE),"")</f>
        <v/>
      </c>
      <c r="F105" s="44"/>
      <c r="G105" s="41">
        <f>G104+1</f>
        <v>5</v>
      </c>
      <c r="H105" s="42"/>
      <c r="I105" s="41">
        <f>I104+1</f>
        <v>5</v>
      </c>
      <c r="J105" s="42"/>
    </row>
    <row r="106" spans="1:10" ht="51" customHeight="1" thickBot="1" x14ac:dyDescent="0.3">
      <c r="A106" s="53">
        <f t="shared" ref="A106:A110" si="10">A105+1</f>
        <v>101</v>
      </c>
      <c r="B106" s="53" t="str">
        <f>Setup!$A$6</f>
        <v>BRI</v>
      </c>
      <c r="C106" s="57">
        <v>2</v>
      </c>
      <c r="D106" s="39" t="str">
        <f>IF(INT((A106-1)/5)&lt;TaskCount,INDEX(vw_ConsultantTaskItems[],MATCH(Setup!$A$6,vw_ConsultantTaskItems[VendorAlpha],0)+MIN(TaskCount,INT((A106-1)/5)),4),"")</f>
        <v/>
      </c>
      <c r="E106" s="65" t="str">
        <f>IFERROR(VLOOKUP(D106,vw_ConsultantTaskItems[[Task]:[FullID2]],3,FALSE),"")</f>
        <v/>
      </c>
      <c r="F106" s="40"/>
      <c r="G106" s="41">
        <v>1</v>
      </c>
      <c r="H106" s="42"/>
      <c r="I106" s="41">
        <v>1</v>
      </c>
      <c r="J106" s="42"/>
    </row>
    <row r="107" spans="1:10" ht="51" customHeight="1" thickBot="1" x14ac:dyDescent="0.3">
      <c r="A107" s="53">
        <f t="shared" si="10"/>
        <v>102</v>
      </c>
      <c r="B107" s="53" t="str">
        <f>Setup!$A$6</f>
        <v>BRI</v>
      </c>
      <c r="C107" s="57">
        <v>2</v>
      </c>
      <c r="D107" s="39" t="str">
        <f>IF(INT((A107-1)/5)&lt;TaskCount,INDEX(vw_ConsultantTaskItems[],MATCH(Setup!$A$6,vw_ConsultantTaskItems[VendorAlpha],0)+MIN(TaskCount,INT((A107-1)/5)),4),"")</f>
        <v/>
      </c>
      <c r="E107" s="65" t="str">
        <f>IFERROR(VLOOKUP(D107,vw_ConsultantTaskItems[[Task]:[FullID2]],3,FALSE),"")</f>
        <v/>
      </c>
      <c r="F107" s="43"/>
      <c r="G107" s="41">
        <f>G106+1</f>
        <v>2</v>
      </c>
      <c r="H107" s="42"/>
      <c r="I107" s="41">
        <f>I106+1</f>
        <v>2</v>
      </c>
      <c r="J107" s="42"/>
    </row>
    <row r="108" spans="1:10" ht="51" customHeight="1" thickBot="1" x14ac:dyDescent="0.3">
      <c r="A108" s="53">
        <f t="shared" si="10"/>
        <v>103</v>
      </c>
      <c r="B108" s="53" t="str">
        <f>Setup!$A$6</f>
        <v>BRI</v>
      </c>
      <c r="C108" s="57">
        <v>2</v>
      </c>
      <c r="D108" s="39" t="str">
        <f>IF(INT((A108-1)/5)&lt;TaskCount,INDEX(vw_ConsultantTaskItems[],MATCH(Setup!$A$6,vw_ConsultantTaskItems[VendorAlpha],0)+MIN(TaskCount,INT((A108-1)/5)),4),"")</f>
        <v/>
      </c>
      <c r="E108" s="65" t="str">
        <f>IFERROR(VLOOKUP(D108,vw_ConsultantTaskItems[[Task]:[FullID2]],3,FALSE),"")</f>
        <v/>
      </c>
      <c r="F108" s="43"/>
      <c r="G108" s="41">
        <f>G107+1</f>
        <v>3</v>
      </c>
      <c r="H108" s="42"/>
      <c r="I108" s="41">
        <f>I107+1</f>
        <v>3</v>
      </c>
      <c r="J108" s="42"/>
    </row>
    <row r="109" spans="1:10" ht="51" customHeight="1" thickBot="1" x14ac:dyDescent="0.3">
      <c r="A109" s="53">
        <f t="shared" si="10"/>
        <v>104</v>
      </c>
      <c r="B109" s="53" t="str">
        <f>Setup!$A$6</f>
        <v>BRI</v>
      </c>
      <c r="C109" s="57">
        <v>2</v>
      </c>
      <c r="D109" s="39" t="str">
        <f>IF(INT((A109-1)/5)&lt;=TaskCount,INDEX(vw_ConsultantTaskItems[],MATCH(Setup!$A$6,vw_ConsultantTaskItems[VendorAlpha],0)+MIN(TaskCount,INT((A109-1)/5)),4),"")</f>
        <v/>
      </c>
      <c r="E109" s="65" t="str">
        <f>IFERROR(VLOOKUP(D109,#REF!,3,FALSE),"")</f>
        <v/>
      </c>
      <c r="F109" s="43"/>
      <c r="G109" s="41">
        <f>G108+1</f>
        <v>4</v>
      </c>
      <c r="H109" s="42"/>
      <c r="I109" s="41">
        <f>I108+1</f>
        <v>4</v>
      </c>
      <c r="J109" s="42"/>
    </row>
    <row r="110" spans="1:10" ht="51" hidden="1" customHeight="1" thickBot="1" x14ac:dyDescent="0.3">
      <c r="A110" s="53">
        <f t="shared" si="10"/>
        <v>105</v>
      </c>
      <c r="B110" s="53" t="str">
        <f>Setup!$A$6</f>
        <v>BRI</v>
      </c>
      <c r="C110" s="57">
        <v>2</v>
      </c>
      <c r="D110" s="39" t="str">
        <f>IF(INT((A110-1)/5)&lt;=TaskCount,INDEX(vw_ConsultantTaskItems[],MATCH(Setup!$A$6,vw_ConsultantTaskItems[VendorAlpha],0)+MIN(TaskCount,INT((A110-1)/5)),4),"")</f>
        <v/>
      </c>
      <c r="E110" s="65" t="str">
        <f>IFERROR(VLOOKUP(D110,#REF!,3,FALSE),"")</f>
        <v/>
      </c>
      <c r="F110" s="44"/>
      <c r="G110" s="41">
        <f>G109+1</f>
        <v>5</v>
      </c>
      <c r="H110" s="42"/>
      <c r="I110" s="41">
        <f>I109+1</f>
        <v>5</v>
      </c>
      <c r="J110" s="42"/>
    </row>
    <row r="111" spans="1:10" ht="15.75" x14ac:dyDescent="0.25">
      <c r="D111" s="4"/>
    </row>
    <row r="112" spans="1:10" ht="15.75" x14ac:dyDescent="0.25">
      <c r="D112" s="3"/>
    </row>
  </sheetData>
  <sheetProtection password="C7F4" sheet="1" formatRows="0" selectLockedCells="1" autoFilter="0"/>
  <autoFilter ref="D5:G110" xr:uid="{00000000-0009-0000-0000-000002000000}">
    <filterColumn colId="3">
      <filters>
        <filter val="1"/>
        <filter val="2"/>
        <filter val="3"/>
        <filter val="4"/>
      </filters>
    </filterColumn>
  </autoFilter>
  <mergeCells count="1">
    <mergeCell ref="D2:E2"/>
  </mergeCells>
  <conditionalFormatting sqref="E12:F15">
    <cfRule type="expression" dxfId="39" priority="94">
      <formula>ISBLANK($F12)</formula>
    </cfRule>
  </conditionalFormatting>
  <conditionalFormatting sqref="D6:E110">
    <cfRule type="expression" dxfId="38" priority="1">
      <formula>MOD($A6,5)=1</formula>
    </cfRule>
    <cfRule type="expression" dxfId="37" priority="2">
      <formula>MOD($A6,5)&lt;&gt;1</formula>
    </cfRule>
  </conditionalFormatting>
  <dataValidations count="1">
    <dataValidation type="decimal" allowBlank="1" showInputMessage="1" showErrorMessage="1" sqref="F6 F11 F16 F21 F26 F31 F41 F46 F51 F56 F61 F66 F71 F76 F81 F86 F91 F96 F101 F106" xr:uid="{00000000-0002-0000-0200-000000000000}">
      <formula1>0</formula1>
      <formula2>100</formula2>
    </dataValidation>
  </dataValidations>
  <printOptions horizontalCentered="1"/>
  <pageMargins left="0.25" right="0.25" top="0.75" bottom="0.75" header="0.3" footer="0.3"/>
  <pageSetup pageOrder="overThenDown" orientation="landscape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Visio.Drawing.11" shapeId="55297" r:id="rId4">
          <objectPr defaultSize="0" autoPict="0" r:id="rId5">
            <anchor>
              <from>
                <xdr:col>5</xdr:col>
                <xdr:colOff>57150</xdr:colOff>
                <xdr:row>0</xdr:row>
                <xdr:rowOff>9525</xdr:rowOff>
              </from>
              <to>
                <xdr:col>10</xdr:col>
                <xdr:colOff>0</xdr:colOff>
                <xdr:row>2</xdr:row>
                <xdr:rowOff>19050</xdr:rowOff>
              </to>
            </anchor>
          </objectPr>
        </oleObject>
      </mc:Choice>
      <mc:Fallback>
        <oleObject progId="Visio.Drawing.11" shapeId="55297" r:id="rId4"/>
      </mc:Fallback>
    </mc:AlternateContent>
    <mc:AlternateContent xmlns:mc="http://schemas.openxmlformats.org/markup-compatibility/2006">
      <mc:Choice Requires="x14">
        <oleObject progId="Visio.Drawing.11" shapeId="55298" r:id="rId6">
          <objectPr defaultSize="0" autoPict="0" r:id="rId7">
            <anchor moveWithCells="1">
              <from>
                <xdr:col>4</xdr:col>
                <xdr:colOff>1219200</xdr:colOff>
                <xdr:row>1</xdr:row>
                <xdr:rowOff>9525</xdr:rowOff>
              </from>
              <to>
                <xdr:col>7</xdr:col>
                <xdr:colOff>1000125</xdr:colOff>
                <xdr:row>2</xdr:row>
                <xdr:rowOff>28575</xdr:rowOff>
              </to>
            </anchor>
          </objectPr>
        </oleObject>
      </mc:Choice>
      <mc:Fallback>
        <oleObject progId="Visio.Drawing.11" shapeId="55298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XFD17"/>
  <sheetViews>
    <sheetView showGridLines="0" tabSelected="1" topLeftCell="A2" zoomScaleNormal="10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H11" sqref="H11"/>
    </sheetView>
  </sheetViews>
  <sheetFormatPr defaultRowHeight="15" x14ac:dyDescent="0.25"/>
  <cols>
    <col min="1" max="1" width="2.85546875" customWidth="1"/>
    <col min="2" max="2" width="39" customWidth="1"/>
    <col min="3" max="3" width="38.5703125" customWidth="1"/>
    <col min="4" max="6" width="4.42578125" customWidth="1"/>
    <col min="7" max="7" width="4" customWidth="1"/>
    <col min="8" max="8" width="31.5703125" customWidth="1"/>
    <col min="9" max="16" width="0" hidden="1" customWidth="1"/>
  </cols>
  <sheetData>
    <row r="1" spans="1:16384" hidden="1" x14ac:dyDescent="0.25">
      <c r="A1" s="2"/>
      <c r="B1" s="2"/>
      <c r="C1" s="2"/>
    </row>
    <row r="2" spans="1:16384" ht="48.75" customHeight="1" x14ac:dyDescent="0.25">
      <c r="A2" s="142" t="str">
        <f ca="1">CONCATENATE(MID(Setup!A12,FIND("[",Setup!A12)+1,FIND(".xls",Setup!A12)-FIND("[",Setup!A12)-1),CHAR(10),TEXT(NOW(),"mmm dd, yyyy"))</f>
        <v>Monthly Progress Template BRI 2019-10 - 11-4-2019
Nov 04, 2019</v>
      </c>
      <c r="B2" s="142"/>
      <c r="C2" s="66"/>
    </row>
    <row r="3" spans="1:16384" ht="9.75" customHeight="1" x14ac:dyDescent="0.25">
      <c r="A3" s="2"/>
      <c r="B3" s="2"/>
      <c r="C3" s="2"/>
      <c r="L3" s="36"/>
    </row>
    <row r="4" spans="1:16384" ht="15.75" x14ac:dyDescent="0.25">
      <c r="A4" s="3"/>
      <c r="C4" s="71"/>
      <c r="D4" s="144" t="s">
        <v>263</v>
      </c>
      <c r="E4" s="144"/>
      <c r="F4" s="144"/>
    </row>
    <row r="5" spans="1:16384" ht="15.75" thickBot="1" x14ac:dyDescent="0.3">
      <c r="D5" s="143" t="s">
        <v>260</v>
      </c>
      <c r="E5" s="143"/>
      <c r="F5" s="143"/>
    </row>
    <row r="6" spans="1:16384" ht="59.25" customHeight="1" thickBot="1" x14ac:dyDescent="0.3">
      <c r="A6" s="69" t="s">
        <v>261</v>
      </c>
      <c r="B6" s="69" t="s">
        <v>254</v>
      </c>
      <c r="C6" s="69" t="s">
        <v>402</v>
      </c>
      <c r="D6" s="47" t="s">
        <v>256</v>
      </c>
      <c r="E6" s="47" t="s">
        <v>258</v>
      </c>
      <c r="F6" s="47" t="s">
        <v>257</v>
      </c>
      <c r="G6" s="47" t="s">
        <v>712</v>
      </c>
      <c r="H6" s="70" t="s">
        <v>711</v>
      </c>
    </row>
    <row r="7" spans="1:16384" ht="60.75" customHeight="1" thickBot="1" x14ac:dyDescent="0.3">
      <c r="A7" s="41">
        <v>1</v>
      </c>
      <c r="B7" s="111" t="s">
        <v>714</v>
      </c>
      <c r="C7" s="111" t="s">
        <v>715</v>
      </c>
      <c r="D7" s="112"/>
      <c r="E7" s="112">
        <v>1</v>
      </c>
      <c r="F7" s="112"/>
      <c r="G7" s="112">
        <v>1</v>
      </c>
      <c r="H7" s="111" t="s">
        <v>717</v>
      </c>
    </row>
    <row r="8" spans="1:16384" ht="60.75" customHeight="1" thickBot="1" x14ac:dyDescent="0.3">
      <c r="A8" s="41">
        <f>A7+1</f>
        <v>2</v>
      </c>
      <c r="B8" s="107" t="s">
        <v>716</v>
      </c>
      <c r="C8" s="107" t="s">
        <v>715</v>
      </c>
      <c r="D8" s="108"/>
      <c r="E8" s="108">
        <v>1</v>
      </c>
      <c r="F8" s="108"/>
      <c r="G8" s="108">
        <v>1</v>
      </c>
      <c r="H8" s="111" t="s">
        <v>717</v>
      </c>
    </row>
    <row r="9" spans="1:16384" ht="60.75" customHeight="1" thickBot="1" x14ac:dyDescent="0.3">
      <c r="A9" s="41">
        <f>A8+1</f>
        <v>3</v>
      </c>
      <c r="B9" s="107" t="s">
        <v>719</v>
      </c>
      <c r="C9" s="107" t="s">
        <v>715</v>
      </c>
      <c r="D9" s="108">
        <v>1</v>
      </c>
      <c r="E9" s="108">
        <v>1</v>
      </c>
      <c r="F9" s="108">
        <v>1</v>
      </c>
      <c r="G9" s="108"/>
      <c r="H9" s="107"/>
    </row>
    <row r="10" spans="1:16384" ht="60.75" customHeight="1" thickBot="1" x14ac:dyDescent="0.3">
      <c r="A10" s="41">
        <v>4</v>
      </c>
      <c r="B10" s="107" t="s">
        <v>718</v>
      </c>
      <c r="C10" s="107" t="s">
        <v>715</v>
      </c>
      <c r="D10" s="108">
        <v>1</v>
      </c>
      <c r="E10" s="108">
        <v>1</v>
      </c>
      <c r="F10" s="108">
        <v>1</v>
      </c>
      <c r="G10" s="108"/>
      <c r="H10" s="107"/>
    </row>
    <row r="11" spans="1:16384" ht="60.75" customHeight="1" thickBot="1" x14ac:dyDescent="0.3">
      <c r="A11" s="41">
        <v>5</v>
      </c>
      <c r="B11" s="107" t="s">
        <v>740</v>
      </c>
      <c r="C11" s="107" t="s">
        <v>715</v>
      </c>
      <c r="D11" s="108">
        <v>1</v>
      </c>
      <c r="E11" s="108">
        <v>1</v>
      </c>
      <c r="F11" s="108">
        <v>1</v>
      </c>
      <c r="G11" s="108"/>
      <c r="H11" s="107"/>
    </row>
    <row r="12" spans="1:16384" ht="60.75" customHeight="1" thickBot="1" x14ac:dyDescent="0.3">
      <c r="A12" s="41">
        <f>A11+1</f>
        <v>6</v>
      </c>
      <c r="B12" s="107"/>
      <c r="C12" s="107"/>
      <c r="D12" s="108"/>
      <c r="E12" s="108"/>
      <c r="F12" s="108"/>
      <c r="G12" s="108"/>
      <c r="H12" s="107"/>
    </row>
    <row r="13" spans="1:16384" ht="60.75" customHeight="1" thickBot="1" x14ac:dyDescent="0.3">
      <c r="A13" s="41">
        <f>A12+1</f>
        <v>7</v>
      </c>
      <c r="B13" s="107"/>
      <c r="C13" s="107"/>
      <c r="D13" s="108"/>
      <c r="E13" s="108"/>
      <c r="F13" s="108"/>
      <c r="G13" s="108"/>
      <c r="H13" s="107"/>
    </row>
    <row r="14" spans="1:16384" ht="60.75" customHeight="1" thickBot="1" x14ac:dyDescent="0.3">
      <c r="A14" s="41">
        <f>A13+1</f>
        <v>8</v>
      </c>
      <c r="B14" s="107"/>
      <c r="C14" s="107"/>
      <c r="D14" s="108"/>
      <c r="E14" s="108"/>
      <c r="F14" s="108"/>
      <c r="G14" s="108"/>
      <c r="H14" s="107"/>
    </row>
    <row r="15" spans="1:16384" ht="60.75" customHeight="1" thickBot="1" x14ac:dyDescent="0.3">
      <c r="A15" s="41">
        <f>A14+1</f>
        <v>9</v>
      </c>
      <c r="B15" s="107"/>
      <c r="C15" s="107"/>
      <c r="D15" s="108"/>
      <c r="E15" s="108"/>
      <c r="F15" s="108"/>
      <c r="G15" s="108"/>
      <c r="H15" s="107"/>
    </row>
    <row r="16" spans="1:16384" s="109" customFormat="1" ht="60.75" customHeight="1" thickBot="1" x14ac:dyDescent="0.3">
      <c r="A16" s="109">
        <f>A15+1</f>
        <v>10</v>
      </c>
      <c r="B16" s="107"/>
      <c r="C16" s="107"/>
      <c r="D16" s="108"/>
      <c r="E16" s="108"/>
      <c r="F16" s="108"/>
      <c r="G16" s="108"/>
      <c r="H16" s="107"/>
      <c r="I16" s="11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16384" s="109" customFormat="1" ht="60.75" customHeight="1" thickBot="1" x14ac:dyDescent="0.3">
      <c r="A17" s="109">
        <f t="shared" ref="A17" si="0">A16+1</f>
        <v>11</v>
      </c>
      <c r="B17" s="107"/>
      <c r="C17" s="107"/>
      <c r="D17" s="108"/>
      <c r="E17" s="108"/>
      <c r="F17" s="108"/>
      <c r="G17" s="108"/>
      <c r="H17" s="107"/>
      <c r="I17" s="11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sheetProtection password="C7F4" sheet="1" objects="1" scenarios="1" formatRows="0" autoFilter="0"/>
  <mergeCells count="3">
    <mergeCell ref="D5:F5"/>
    <mergeCell ref="A2:B2"/>
    <mergeCell ref="D4:F4"/>
  </mergeCells>
  <conditionalFormatting sqref="B7:B17">
    <cfRule type="expression" dxfId="36" priority="23">
      <formula>$G7&gt;0</formula>
    </cfRule>
  </conditionalFormatting>
  <dataValidations count="1">
    <dataValidation type="list" allowBlank="1" showInputMessage="1" showErrorMessage="1" sqref="D7:G17" xr:uid="{00000000-0002-0000-0300-000000000000}">
      <formula1>"0,1"</formula1>
    </dataValidation>
  </dataValidations>
  <pageMargins left="0.25" right="0.25" top="0.75" bottom="0.75" header="0.3" footer="0.3"/>
  <pageSetup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63490" r:id="rId4">
          <objectPr defaultSize="0" autoPict="0" r:id="rId5">
            <anchor>
              <from>
                <xdr:col>2</xdr:col>
                <xdr:colOff>1114425</xdr:colOff>
                <xdr:row>0</xdr:row>
                <xdr:rowOff>0</xdr:rowOff>
              </from>
              <to>
                <xdr:col>4</xdr:col>
                <xdr:colOff>161925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0" r:id="rId4"/>
      </mc:Fallback>
    </mc:AlternateContent>
    <mc:AlternateContent xmlns:mc="http://schemas.openxmlformats.org/markup-compatibility/2006">
      <mc:Choice Requires="x14">
        <oleObject progId="Visio.Drawing.11" shapeId="63491" r:id="rId6">
          <objectPr defaultSize="0" autoPict="0" r:id="rId7">
            <anchor moveWithCells="1">
              <from>
                <xdr:col>1</xdr:col>
                <xdr:colOff>2066925</xdr:colOff>
                <xdr:row>0</xdr:row>
                <xdr:rowOff>0</xdr:rowOff>
              </from>
              <to>
                <xdr:col>2</xdr:col>
                <xdr:colOff>1143000</xdr:colOff>
                <xdr:row>2</xdr:row>
                <xdr:rowOff>28575</xdr:rowOff>
              </to>
            </anchor>
          </objectPr>
        </oleObject>
      </mc:Choice>
      <mc:Fallback>
        <oleObject progId="Visio.Drawing.11" shapeId="63491" r:id="rId6"/>
      </mc:Fallback>
    </mc:AlternateContent>
  </oleObjects>
  <tableParts count="1">
    <tablePart r:id="rId8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A2A80EDA-00E7-4B30-96E6-82B215AB4CB7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D7:F16</xm:sqref>
        </x14:conditionalFormatting>
        <x14:conditionalFormatting xmlns:xm="http://schemas.microsoft.com/office/excel/2006/main">
          <x14:cfRule type="iconSet" priority="24" id="{140FC6E5-C40C-43A9-AEC3-4FD1CDF65E9A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G7:G16</xm:sqref>
        </x14:conditionalFormatting>
        <x14:conditionalFormatting xmlns:xm="http://schemas.microsoft.com/office/excel/2006/main">
          <x14:cfRule type="iconSet" priority="99" id="{65288273-2B66-4C29-B730-E769E5DA2D66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2"/>
            </x14:iconSet>
          </x14:cfRule>
          <xm:sqref>D17:F17</xm:sqref>
        </x14:conditionalFormatting>
        <x14:conditionalFormatting xmlns:xm="http://schemas.microsoft.com/office/excel/2006/main">
          <x14:cfRule type="iconSet" priority="100" id="{D5D7CE8B-23B6-4961-A647-503C789D0C8D}">
            <x14:iconSet iconSet="3Symbols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" iconId="0"/>
            </x14:iconSet>
          </x14:cfRule>
          <xm:sqref>G17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M45"/>
  <sheetViews>
    <sheetView showZeros="0" zoomScale="85" zoomScaleNormal="85" workbookViewId="0">
      <selection activeCell="H2" sqref="H2"/>
    </sheetView>
  </sheetViews>
  <sheetFormatPr defaultRowHeight="15" x14ac:dyDescent="0.25"/>
  <cols>
    <col min="1" max="1" width="4.85546875" bestFit="1" customWidth="1"/>
    <col min="2" max="2" width="3.85546875" bestFit="1" customWidth="1"/>
    <col min="3" max="3" width="7.85546875" bestFit="1" customWidth="1"/>
    <col min="4" max="5" width="4.140625" bestFit="1" customWidth="1"/>
    <col min="7" max="7" width="44" bestFit="1" customWidth="1"/>
    <col min="8" max="8" width="11.140625" style="101" bestFit="1" customWidth="1"/>
    <col min="9" max="9" width="9.140625" style="98"/>
    <col min="10" max="10" width="14.140625" style="105" customWidth="1"/>
    <col min="11" max="11" width="22.85546875" customWidth="1"/>
    <col min="12" max="12" width="27.85546875" customWidth="1"/>
  </cols>
  <sheetData>
    <row r="1" spans="1:13" ht="67.5" thickBot="1" x14ac:dyDescent="0.3">
      <c r="A1" s="47" t="s">
        <v>586</v>
      </c>
      <c r="B1" s="47" t="s">
        <v>1</v>
      </c>
      <c r="C1" s="47" t="s">
        <v>588</v>
      </c>
      <c r="D1" s="47" t="s">
        <v>404</v>
      </c>
      <c r="E1" s="47" t="s">
        <v>403</v>
      </c>
      <c r="F1" s="47" t="s">
        <v>199</v>
      </c>
      <c r="G1" s="47" t="s">
        <v>262</v>
      </c>
      <c r="H1" s="99" t="s">
        <v>218</v>
      </c>
      <c r="I1" s="97" t="s">
        <v>200</v>
      </c>
      <c r="J1" s="103" t="s">
        <v>253</v>
      </c>
      <c r="K1" s="47" t="s">
        <v>259</v>
      </c>
      <c r="L1" s="52" t="s">
        <v>201</v>
      </c>
      <c r="M1" s="52" t="s">
        <v>401</v>
      </c>
    </row>
    <row r="2" spans="1:13" x14ac:dyDescent="0.25">
      <c r="A2" s="50" t="str">
        <f t="shared" ref="A2:A33" si="0">ConsultantChoice</f>
        <v>BRI</v>
      </c>
      <c r="B2" s="50">
        <f>'a) Deliverables'!B7</f>
        <v>2</v>
      </c>
      <c r="C2" s="50" t="str">
        <f t="shared" ref="C2:C45" si="1">Work_Period</f>
        <v>2019-10</v>
      </c>
      <c r="D2" s="50" t="str">
        <f>'a) Deliverables'!C7</f>
        <v>G03</v>
      </c>
      <c r="E2" s="50" t="str">
        <f>'a) Deliverables'!D7</f>
        <v>G3.1</v>
      </c>
      <c r="F2" s="49" t="str">
        <f>'a) Deliverables'!E7</f>
        <v>SYS01</v>
      </c>
      <c r="G2" s="50" t="str">
        <f>'a) Deliverables'!F7</f>
        <v>Line List</v>
      </c>
      <c r="H2" s="100">
        <f>IF('a) Deliverables'!G7&gt;0,'a) Deliverables'!G7,"")</f>
        <v>43830</v>
      </c>
      <c r="I2" s="102">
        <f>'a) Deliverables'!H7</f>
        <v>0.5</v>
      </c>
      <c r="J2" s="104" t="str">
        <f>IF('a) Deliverables'!I7&gt;0,'a) Deliverables'!I7,"")</f>
        <v/>
      </c>
      <c r="K2" s="49">
        <f>'a) Deliverables'!J7</f>
        <v>0</v>
      </c>
      <c r="L2" s="48" t="str">
        <f>'a) Deliverables'!K7</f>
        <v>This is an ongoing Task - Data for this Task is located in the R/W GIS Tool; maintenance of Data, and inclusion of new information is ongoing</v>
      </c>
      <c r="M2">
        <f>'a) Deliverables'!L7</f>
        <v>0</v>
      </c>
    </row>
    <row r="3" spans="1:13" x14ac:dyDescent="0.25">
      <c r="A3" s="50" t="str">
        <f t="shared" si="0"/>
        <v>BRI</v>
      </c>
      <c r="B3" s="50">
        <f>'a) Deliverables'!B8</f>
        <v>2</v>
      </c>
      <c r="C3" s="50" t="str">
        <f t="shared" si="1"/>
        <v>2019-10</v>
      </c>
      <c r="D3" s="50" t="str">
        <f>'a) Deliverables'!C8</f>
        <v>G04</v>
      </c>
      <c r="E3" s="50" t="str">
        <f>'a) Deliverables'!D8</f>
        <v>G4.1</v>
      </c>
      <c r="F3" s="49" t="str">
        <f>'a) Deliverables'!E8</f>
        <v>PLN01</v>
      </c>
      <c r="G3" s="50" t="str">
        <f>'a) Deliverables'!F8</f>
        <v>Property Management Plan (1)</v>
      </c>
      <c r="H3" s="100">
        <f>IF('a) Deliverables'!G8&gt;0,'a) Deliverables'!G8,"")</f>
        <v>43830</v>
      </c>
      <c r="I3" s="102">
        <f>'a) Deliverables'!H8</f>
        <v>0</v>
      </c>
      <c r="J3" s="104" t="str">
        <f>IF('a) Deliverables'!I8&gt;0,'a) Deliverables'!I8,"")</f>
        <v/>
      </c>
      <c r="K3" s="49">
        <f>'a) Deliverables'!J8</f>
        <v>0</v>
      </c>
      <c r="L3" s="48" t="str">
        <f>'a) Deliverables'!K8</f>
        <v>This Task is As-Needed - No Current Need; No Current Billing</v>
      </c>
      <c r="M3">
        <f>'a) Deliverables'!L8</f>
        <v>0</v>
      </c>
    </row>
    <row r="4" spans="1:13" x14ac:dyDescent="0.25">
      <c r="A4" s="50" t="str">
        <f t="shared" si="0"/>
        <v>BRI</v>
      </c>
      <c r="B4" s="50">
        <f>'a) Deliverables'!B9</f>
        <v>2</v>
      </c>
      <c r="C4" s="50" t="str">
        <f t="shared" si="1"/>
        <v>2019-10</v>
      </c>
      <c r="D4" s="50" t="str">
        <f>'a) Deliverables'!C9</f>
        <v>G04</v>
      </c>
      <c r="E4" s="50" t="str">
        <f>'a) Deliverables'!D9</f>
        <v>G4.1</v>
      </c>
      <c r="F4" s="49" t="str">
        <f>'a) Deliverables'!E9</f>
        <v>PLN02</v>
      </c>
      <c r="G4" s="50" t="str">
        <f>'a) Deliverables'!F9</f>
        <v>Acquired Property Disposition Plan (1)</v>
      </c>
      <c r="H4" s="100">
        <f>IF('a) Deliverables'!G9&gt;0,'a) Deliverables'!G9,"")</f>
        <v>43830</v>
      </c>
      <c r="I4" s="102">
        <f>'a) Deliverables'!H9</f>
        <v>0</v>
      </c>
      <c r="J4" s="104" t="str">
        <f>IF('a) Deliverables'!I9&gt;0,'a) Deliverables'!I9,"")</f>
        <v/>
      </c>
      <c r="K4" s="49">
        <f>'a) Deliverables'!J9</f>
        <v>0</v>
      </c>
      <c r="L4" s="48" t="str">
        <f>'a) Deliverables'!K9</f>
        <v>This Task is As-Needed - No Current Need; No Current Billing</v>
      </c>
      <c r="M4">
        <f>'a) Deliverables'!L9</f>
        <v>0</v>
      </c>
    </row>
    <row r="5" spans="1:13" x14ac:dyDescent="0.25">
      <c r="A5" s="50" t="str">
        <f t="shared" si="0"/>
        <v>BRI</v>
      </c>
      <c r="B5" s="50">
        <f>'a) Deliverables'!B10</f>
        <v>2</v>
      </c>
      <c r="C5" s="50" t="str">
        <f t="shared" si="1"/>
        <v>2019-10</v>
      </c>
      <c r="D5" s="50" t="str">
        <f>'a) Deliverables'!C10</f>
        <v xml:space="preserve"> </v>
      </c>
      <c r="E5" s="50" t="str">
        <f>'a) Deliverables'!D10</f>
        <v/>
      </c>
      <c r="F5" s="49" t="str">
        <f>'a) Deliverables'!E10</f>
        <v/>
      </c>
      <c r="G5" s="50" t="str">
        <f>'a) Deliverables'!F10</f>
        <v/>
      </c>
      <c r="H5" s="100" t="str">
        <f>IF('a) Deliverables'!G10&gt;0,'a) Deliverables'!G10,"")</f>
        <v/>
      </c>
      <c r="I5" s="102">
        <f>'a) Deliverables'!H10</f>
        <v>0</v>
      </c>
      <c r="J5" s="104" t="str">
        <f>IF('a) Deliverables'!I10&gt;0,'a) Deliverables'!I10,"")</f>
        <v/>
      </c>
      <c r="K5" s="49">
        <f>'a) Deliverables'!J10</f>
        <v>0</v>
      </c>
      <c r="L5" s="48">
        <f>'a) Deliverables'!K10</f>
        <v>0</v>
      </c>
      <c r="M5">
        <f>'a) Deliverables'!L10</f>
        <v>0</v>
      </c>
    </row>
    <row r="6" spans="1:13" x14ac:dyDescent="0.25">
      <c r="A6" s="50" t="str">
        <f t="shared" si="0"/>
        <v>BRI</v>
      </c>
      <c r="B6" s="50">
        <f>'a) Deliverables'!B11</f>
        <v>2</v>
      </c>
      <c r="C6" s="50" t="str">
        <f t="shared" si="1"/>
        <v>2019-10</v>
      </c>
      <c r="D6" s="50" t="str">
        <f>'a) Deliverables'!C11</f>
        <v xml:space="preserve"> </v>
      </c>
      <c r="E6" s="50" t="str">
        <f>'a) Deliverables'!D11</f>
        <v/>
      </c>
      <c r="F6" s="49" t="str">
        <f>'a) Deliverables'!E11</f>
        <v/>
      </c>
      <c r="G6" s="50" t="str">
        <f>'a) Deliverables'!F11</f>
        <v/>
      </c>
      <c r="H6" s="100" t="str">
        <f>IF('a) Deliverables'!G11&gt;0,'a) Deliverables'!G11,"")</f>
        <v/>
      </c>
      <c r="I6" s="102">
        <f>'a) Deliverables'!H11</f>
        <v>0</v>
      </c>
      <c r="J6" s="104" t="str">
        <f>IF('a) Deliverables'!I11&gt;0,'a) Deliverables'!I11,"")</f>
        <v/>
      </c>
      <c r="K6" s="62">
        <f>'a) Deliverables'!J11</f>
        <v>0</v>
      </c>
      <c r="L6" s="63">
        <f>'a) Deliverables'!K11</f>
        <v>0</v>
      </c>
      <c r="M6">
        <f>'a) Deliverables'!L11</f>
        <v>0</v>
      </c>
    </row>
    <row r="7" spans="1:13" x14ac:dyDescent="0.25">
      <c r="A7" s="50" t="str">
        <f t="shared" si="0"/>
        <v>BRI</v>
      </c>
      <c r="B7" s="50">
        <f>'a) Deliverables'!B12</f>
        <v>2</v>
      </c>
      <c r="C7" s="50" t="str">
        <f t="shared" si="1"/>
        <v>2019-10</v>
      </c>
      <c r="D7" s="50" t="str">
        <f>'a) Deliverables'!C12</f>
        <v xml:space="preserve"> </v>
      </c>
      <c r="E7" s="50" t="str">
        <f>'a) Deliverables'!D12</f>
        <v/>
      </c>
      <c r="F7" s="49" t="str">
        <f>'a) Deliverables'!E12</f>
        <v/>
      </c>
      <c r="G7" s="50" t="str">
        <f>'a) Deliverables'!F12</f>
        <v/>
      </c>
      <c r="H7" s="100" t="str">
        <f>IF('a) Deliverables'!G12&gt;0,'a) Deliverables'!G12,"")</f>
        <v/>
      </c>
      <c r="I7" s="102">
        <f>'a) Deliverables'!H12</f>
        <v>0</v>
      </c>
      <c r="J7" s="104" t="str">
        <f>IF('a) Deliverables'!I12&gt;0,'a) Deliverables'!I12,"")</f>
        <v/>
      </c>
      <c r="K7" s="49">
        <f>'a) Deliverables'!J12</f>
        <v>0</v>
      </c>
      <c r="L7" s="48">
        <f>'a) Deliverables'!K12</f>
        <v>0</v>
      </c>
      <c r="M7">
        <f>'a) Deliverables'!L12</f>
        <v>0</v>
      </c>
    </row>
    <row r="8" spans="1:13" x14ac:dyDescent="0.25">
      <c r="A8" s="50" t="str">
        <f t="shared" si="0"/>
        <v>BRI</v>
      </c>
      <c r="B8" s="50">
        <f>'a) Deliverables'!B13</f>
        <v>2</v>
      </c>
      <c r="C8" s="50" t="str">
        <f t="shared" si="1"/>
        <v>2019-10</v>
      </c>
      <c r="D8" s="50" t="str">
        <f>'a) Deliverables'!C13</f>
        <v xml:space="preserve"> </v>
      </c>
      <c r="E8" s="50" t="str">
        <f>'a) Deliverables'!D13</f>
        <v/>
      </c>
      <c r="F8" s="49" t="str">
        <f>'a) Deliverables'!E13</f>
        <v/>
      </c>
      <c r="G8" s="50" t="str">
        <f>'a) Deliverables'!F13</f>
        <v/>
      </c>
      <c r="H8" s="100" t="str">
        <f>IF('a) Deliverables'!G13&gt;0,'a) Deliverables'!G13,"")</f>
        <v/>
      </c>
      <c r="I8" s="102">
        <f>'a) Deliverables'!H13</f>
        <v>0</v>
      </c>
      <c r="J8" s="104" t="str">
        <f>IF('a) Deliverables'!I13&gt;0,'a) Deliverables'!I13,"")</f>
        <v/>
      </c>
      <c r="K8" s="49">
        <f>'a) Deliverables'!J13</f>
        <v>0</v>
      </c>
      <c r="L8" s="48">
        <f>'a) Deliverables'!K13</f>
        <v>0</v>
      </c>
      <c r="M8">
        <f>'a) Deliverables'!L13</f>
        <v>0</v>
      </c>
    </row>
    <row r="9" spans="1:13" x14ac:dyDescent="0.25">
      <c r="A9" s="50" t="str">
        <f t="shared" si="0"/>
        <v>BRI</v>
      </c>
      <c r="B9" s="50">
        <f>'a) Deliverables'!B14</f>
        <v>2</v>
      </c>
      <c r="C9" s="50" t="str">
        <f t="shared" si="1"/>
        <v>2019-10</v>
      </c>
      <c r="D9" s="50" t="str">
        <f>'a) Deliverables'!C14</f>
        <v xml:space="preserve"> </v>
      </c>
      <c r="E9" s="50" t="str">
        <f>'a) Deliverables'!D14</f>
        <v/>
      </c>
      <c r="F9" s="49" t="str">
        <f>'a) Deliverables'!E14</f>
        <v/>
      </c>
      <c r="G9" s="50" t="str">
        <f>'a) Deliverables'!F14</f>
        <v/>
      </c>
      <c r="H9" s="100" t="str">
        <f>IF('a) Deliverables'!G14&gt;0,'a) Deliverables'!G14,"")</f>
        <v/>
      </c>
      <c r="I9" s="102">
        <f>'a) Deliverables'!H14</f>
        <v>0</v>
      </c>
      <c r="J9" s="104" t="str">
        <f>IF('a) Deliverables'!I14&gt;0,'a) Deliverables'!I14,"")</f>
        <v/>
      </c>
      <c r="K9" s="49">
        <f>'a) Deliverables'!J14</f>
        <v>0</v>
      </c>
      <c r="L9" s="48">
        <f>'a) Deliverables'!K14</f>
        <v>0</v>
      </c>
      <c r="M9">
        <f>'a) Deliverables'!L14</f>
        <v>0</v>
      </c>
    </row>
    <row r="10" spans="1:13" x14ac:dyDescent="0.25">
      <c r="A10" s="50" t="str">
        <f t="shared" si="0"/>
        <v>BRI</v>
      </c>
      <c r="B10" s="50">
        <f>'a) Deliverables'!B15</f>
        <v>2</v>
      </c>
      <c r="C10" s="50" t="str">
        <f t="shared" si="1"/>
        <v>2019-10</v>
      </c>
      <c r="D10" s="50" t="str">
        <f>'a) Deliverables'!C15</f>
        <v xml:space="preserve"> </v>
      </c>
      <c r="E10" s="50" t="str">
        <f>'a) Deliverables'!D15</f>
        <v/>
      </c>
      <c r="F10" s="49" t="str">
        <f>'a) Deliverables'!E15</f>
        <v/>
      </c>
      <c r="G10" s="50" t="str">
        <f>'a) Deliverables'!F15</f>
        <v/>
      </c>
      <c r="H10" s="100" t="str">
        <f>IF('a) Deliverables'!G15&gt;0,'a) Deliverables'!G15,"")</f>
        <v/>
      </c>
      <c r="I10" s="102">
        <f>'a) Deliverables'!H15</f>
        <v>0</v>
      </c>
      <c r="J10" s="104" t="str">
        <f>IF('a) Deliverables'!I15&gt;0,'a) Deliverables'!I15,"")</f>
        <v/>
      </c>
      <c r="K10" s="49">
        <f>'a) Deliverables'!J15</f>
        <v>0</v>
      </c>
      <c r="L10" s="48">
        <f>'a) Deliverables'!K15</f>
        <v>0</v>
      </c>
      <c r="M10">
        <f>'a) Deliverables'!L15</f>
        <v>0</v>
      </c>
    </row>
    <row r="11" spans="1:13" x14ac:dyDescent="0.25">
      <c r="A11" s="50" t="str">
        <f t="shared" si="0"/>
        <v>BRI</v>
      </c>
      <c r="B11" s="50">
        <f>'a) Deliverables'!B16</f>
        <v>2</v>
      </c>
      <c r="C11" s="50" t="str">
        <f t="shared" si="1"/>
        <v>2019-10</v>
      </c>
      <c r="D11" s="50" t="str">
        <f>'a) Deliverables'!C16</f>
        <v xml:space="preserve"> </v>
      </c>
      <c r="E11" s="50" t="str">
        <f>'a) Deliverables'!D16</f>
        <v/>
      </c>
      <c r="F11" s="49" t="str">
        <f>'a) Deliverables'!E16</f>
        <v/>
      </c>
      <c r="G11" s="50" t="str">
        <f>'a) Deliverables'!F16</f>
        <v/>
      </c>
      <c r="H11" s="100" t="str">
        <f>IF('a) Deliverables'!G16&gt;0,'a) Deliverables'!G16,"")</f>
        <v/>
      </c>
      <c r="I11" s="102">
        <f>'a) Deliverables'!H16</f>
        <v>0</v>
      </c>
      <c r="J11" s="104" t="str">
        <f>IF('a) Deliverables'!I16&gt;0,'a) Deliverables'!I16,"")</f>
        <v/>
      </c>
      <c r="K11" s="49">
        <f>'a) Deliverables'!J16</f>
        <v>0</v>
      </c>
      <c r="L11" s="48">
        <f>'a) Deliverables'!K16</f>
        <v>0</v>
      </c>
      <c r="M11">
        <f>'a) Deliverables'!L16</f>
        <v>0</v>
      </c>
    </row>
    <row r="12" spans="1:13" x14ac:dyDescent="0.25">
      <c r="A12" s="50" t="str">
        <f t="shared" si="0"/>
        <v>BRI</v>
      </c>
      <c r="B12" s="50">
        <f>'a) Deliverables'!B17</f>
        <v>2</v>
      </c>
      <c r="C12" s="50" t="str">
        <f t="shared" si="1"/>
        <v>2019-10</v>
      </c>
      <c r="D12" s="50" t="str">
        <f>'a) Deliverables'!C17</f>
        <v xml:space="preserve"> </v>
      </c>
      <c r="E12" s="50" t="str">
        <f>'a) Deliverables'!D17</f>
        <v/>
      </c>
      <c r="F12" s="49" t="str">
        <f>'a) Deliverables'!E17</f>
        <v/>
      </c>
      <c r="G12" s="50" t="str">
        <f>'a) Deliverables'!F17</f>
        <v/>
      </c>
      <c r="H12" s="100" t="str">
        <f>IF('a) Deliverables'!G17&gt;0,'a) Deliverables'!G17,"")</f>
        <v/>
      </c>
      <c r="I12" s="102">
        <f>'a) Deliverables'!H17</f>
        <v>0</v>
      </c>
      <c r="J12" s="104" t="str">
        <f>IF('a) Deliverables'!I17&gt;0,'a) Deliverables'!I17,"")</f>
        <v/>
      </c>
      <c r="K12" s="49">
        <f>'a) Deliverables'!J17</f>
        <v>0</v>
      </c>
      <c r="L12" s="48">
        <f>'a) Deliverables'!K17</f>
        <v>0</v>
      </c>
      <c r="M12">
        <f>'a) Deliverables'!L17</f>
        <v>0</v>
      </c>
    </row>
    <row r="13" spans="1:13" x14ac:dyDescent="0.25">
      <c r="A13" s="50" t="str">
        <f t="shared" si="0"/>
        <v>BRI</v>
      </c>
      <c r="B13" s="50">
        <f>'a) Deliverables'!B18</f>
        <v>2</v>
      </c>
      <c r="C13" s="50" t="str">
        <f t="shared" si="1"/>
        <v>2019-10</v>
      </c>
      <c r="D13" s="50" t="str">
        <f>'a) Deliverables'!C18</f>
        <v xml:space="preserve"> </v>
      </c>
      <c r="E13" s="50" t="str">
        <f>'a) Deliverables'!D18</f>
        <v/>
      </c>
      <c r="F13" s="49" t="str">
        <f>'a) Deliverables'!E18</f>
        <v/>
      </c>
      <c r="G13" s="50" t="str">
        <f>'a) Deliverables'!F18</f>
        <v/>
      </c>
      <c r="H13" s="100" t="str">
        <f>IF('a) Deliverables'!G18&gt;0,'a) Deliverables'!G18,"")</f>
        <v/>
      </c>
      <c r="I13" s="102">
        <f>'a) Deliverables'!H18</f>
        <v>0</v>
      </c>
      <c r="J13" s="104" t="str">
        <f>IF('a) Deliverables'!I18&gt;0,'a) Deliverables'!I18,"")</f>
        <v/>
      </c>
      <c r="K13" s="49">
        <f>'a) Deliverables'!J18</f>
        <v>0</v>
      </c>
      <c r="L13" s="48">
        <f>'a) Deliverables'!K18</f>
        <v>0</v>
      </c>
      <c r="M13">
        <f>'a) Deliverables'!L18</f>
        <v>0</v>
      </c>
    </row>
    <row r="14" spans="1:13" x14ac:dyDescent="0.25">
      <c r="A14" s="50" t="str">
        <f t="shared" si="0"/>
        <v>BRI</v>
      </c>
      <c r="B14" s="50">
        <f>'a) Deliverables'!B19</f>
        <v>2</v>
      </c>
      <c r="C14" s="50" t="str">
        <f t="shared" si="1"/>
        <v>2019-10</v>
      </c>
      <c r="D14" s="50" t="str">
        <f>'a) Deliverables'!C19</f>
        <v xml:space="preserve"> </v>
      </c>
      <c r="E14" s="50" t="str">
        <f>'a) Deliverables'!D19</f>
        <v/>
      </c>
      <c r="F14" s="49" t="str">
        <f>'a) Deliverables'!E19</f>
        <v/>
      </c>
      <c r="G14" s="50" t="str">
        <f>'a) Deliverables'!F19</f>
        <v/>
      </c>
      <c r="H14" s="100" t="str">
        <f>IF('a) Deliverables'!G19&gt;0,'a) Deliverables'!G19,"")</f>
        <v/>
      </c>
      <c r="I14" s="102">
        <f>'a) Deliverables'!H19</f>
        <v>0</v>
      </c>
      <c r="J14" s="104" t="str">
        <f>IF('a) Deliverables'!I19&gt;0,'a) Deliverables'!I19,"")</f>
        <v/>
      </c>
      <c r="K14" s="49">
        <f>'a) Deliverables'!J19</f>
        <v>0</v>
      </c>
      <c r="L14" s="48">
        <f>'a) Deliverables'!K19</f>
        <v>0</v>
      </c>
      <c r="M14">
        <f>'a) Deliverables'!L19</f>
        <v>0</v>
      </c>
    </row>
    <row r="15" spans="1:13" x14ac:dyDescent="0.25">
      <c r="A15" s="50" t="str">
        <f t="shared" si="0"/>
        <v>BRI</v>
      </c>
      <c r="B15" s="50">
        <f>'a) Deliverables'!B20</f>
        <v>2</v>
      </c>
      <c r="C15" s="50" t="str">
        <f t="shared" si="1"/>
        <v>2019-10</v>
      </c>
      <c r="D15" s="50" t="str">
        <f>'a) Deliverables'!C20</f>
        <v xml:space="preserve"> </v>
      </c>
      <c r="E15" s="50" t="str">
        <f>'a) Deliverables'!D20</f>
        <v/>
      </c>
      <c r="F15" s="49" t="str">
        <f>'a) Deliverables'!E20</f>
        <v/>
      </c>
      <c r="G15" s="50" t="str">
        <f>'a) Deliverables'!F20</f>
        <v/>
      </c>
      <c r="H15" s="100" t="str">
        <f>IF('a) Deliverables'!G20&gt;0,'a) Deliverables'!G20,"")</f>
        <v/>
      </c>
      <c r="I15" s="102">
        <f>'a) Deliverables'!H20</f>
        <v>0</v>
      </c>
      <c r="J15" s="104" t="str">
        <f>IF('a) Deliverables'!I20&gt;0,'a) Deliverables'!I20,"")</f>
        <v/>
      </c>
      <c r="K15" s="49">
        <f>'a) Deliverables'!J20</f>
        <v>0</v>
      </c>
      <c r="L15" s="48">
        <f>'a) Deliverables'!K20</f>
        <v>0</v>
      </c>
      <c r="M15">
        <f>'a) Deliverables'!L20</f>
        <v>0</v>
      </c>
    </row>
    <row r="16" spans="1:13" x14ac:dyDescent="0.25">
      <c r="A16" s="50" t="str">
        <f t="shared" si="0"/>
        <v>BRI</v>
      </c>
      <c r="B16" s="50">
        <f>'a) Deliverables'!B21</f>
        <v>2</v>
      </c>
      <c r="C16" s="50" t="str">
        <f t="shared" si="1"/>
        <v>2019-10</v>
      </c>
      <c r="D16" s="50" t="str">
        <f>'a) Deliverables'!C21</f>
        <v xml:space="preserve"> </v>
      </c>
      <c r="E16" s="50" t="str">
        <f>'a) Deliverables'!D21</f>
        <v/>
      </c>
      <c r="F16" s="49" t="str">
        <f>'a) Deliverables'!E21</f>
        <v/>
      </c>
      <c r="G16" s="50" t="str">
        <f>'a) Deliverables'!F21</f>
        <v/>
      </c>
      <c r="H16" s="100" t="str">
        <f>IF('a) Deliverables'!G21&gt;0,'a) Deliverables'!G21,"")</f>
        <v/>
      </c>
      <c r="I16" s="102">
        <f>'a) Deliverables'!H21</f>
        <v>0</v>
      </c>
      <c r="J16" s="104" t="str">
        <f>IF('a) Deliverables'!I21&gt;0,'a) Deliverables'!I21,"")</f>
        <v/>
      </c>
      <c r="K16" s="49">
        <f>'a) Deliverables'!J21</f>
        <v>0</v>
      </c>
      <c r="L16" s="48">
        <f>'a) Deliverables'!K21</f>
        <v>0</v>
      </c>
      <c r="M16">
        <f>'a) Deliverables'!L21</f>
        <v>0</v>
      </c>
    </row>
    <row r="17" spans="1:13" x14ac:dyDescent="0.25">
      <c r="A17" s="50" t="str">
        <f t="shared" si="0"/>
        <v>BRI</v>
      </c>
      <c r="B17" s="50">
        <f>'a) Deliverables'!B22</f>
        <v>2</v>
      </c>
      <c r="C17" s="50" t="str">
        <f t="shared" si="1"/>
        <v>2019-10</v>
      </c>
      <c r="D17" s="50" t="str">
        <f>'a) Deliverables'!C22</f>
        <v xml:space="preserve"> </v>
      </c>
      <c r="E17" s="50" t="str">
        <f>'a) Deliverables'!D22</f>
        <v/>
      </c>
      <c r="F17" s="49" t="str">
        <f>'a) Deliverables'!E22</f>
        <v/>
      </c>
      <c r="G17" s="50" t="str">
        <f>'a) Deliverables'!F22</f>
        <v/>
      </c>
      <c r="H17" s="100" t="str">
        <f>IF('a) Deliverables'!G22&gt;0,'a) Deliverables'!G22,"")</f>
        <v/>
      </c>
      <c r="I17" s="102">
        <f>'a) Deliverables'!H22</f>
        <v>0</v>
      </c>
      <c r="J17" s="104" t="str">
        <f>IF('a) Deliverables'!I22&gt;0,'a) Deliverables'!I22,"")</f>
        <v/>
      </c>
      <c r="K17" s="49">
        <f>'a) Deliverables'!J22</f>
        <v>0</v>
      </c>
      <c r="L17" s="48">
        <f>'a) Deliverables'!K22</f>
        <v>0</v>
      </c>
      <c r="M17">
        <f>'a) Deliverables'!L22</f>
        <v>0</v>
      </c>
    </row>
    <row r="18" spans="1:13" x14ac:dyDescent="0.25">
      <c r="A18" s="50" t="str">
        <f t="shared" si="0"/>
        <v>BRI</v>
      </c>
      <c r="B18" s="50">
        <f>'a) Deliverables'!B23</f>
        <v>2</v>
      </c>
      <c r="C18" s="50" t="str">
        <f t="shared" si="1"/>
        <v>2019-10</v>
      </c>
      <c r="D18" s="50" t="str">
        <f>'a) Deliverables'!C23</f>
        <v xml:space="preserve"> </v>
      </c>
      <c r="E18" s="50" t="str">
        <f>'a) Deliverables'!D23</f>
        <v/>
      </c>
      <c r="F18" s="49" t="str">
        <f>'a) Deliverables'!E23</f>
        <v/>
      </c>
      <c r="G18" s="50" t="str">
        <f>'a) Deliverables'!F23</f>
        <v/>
      </c>
      <c r="H18" s="100" t="str">
        <f>IF('a) Deliverables'!G23&gt;0,'a) Deliverables'!G23,"")</f>
        <v/>
      </c>
      <c r="I18" s="102">
        <f>'a) Deliverables'!H23</f>
        <v>0</v>
      </c>
      <c r="J18" s="104" t="str">
        <f>IF('a) Deliverables'!I23&gt;0,'a) Deliverables'!I23,"")</f>
        <v/>
      </c>
      <c r="K18" s="49">
        <f>'a) Deliverables'!J23</f>
        <v>0</v>
      </c>
      <c r="L18" s="48">
        <f>'a) Deliverables'!K23</f>
        <v>0</v>
      </c>
      <c r="M18">
        <f>'a) Deliverables'!L23</f>
        <v>0</v>
      </c>
    </row>
    <row r="19" spans="1:13" x14ac:dyDescent="0.25">
      <c r="A19" s="50" t="str">
        <f t="shared" si="0"/>
        <v>BRI</v>
      </c>
      <c r="B19" s="50">
        <f>'a) Deliverables'!B24</f>
        <v>2</v>
      </c>
      <c r="C19" s="50" t="str">
        <f t="shared" si="1"/>
        <v>2019-10</v>
      </c>
      <c r="D19" s="50" t="str">
        <f>'a) Deliverables'!C24</f>
        <v xml:space="preserve"> </v>
      </c>
      <c r="E19" s="50" t="str">
        <f>'a) Deliverables'!D24</f>
        <v/>
      </c>
      <c r="F19" s="49" t="str">
        <f>'a) Deliverables'!E24</f>
        <v/>
      </c>
      <c r="G19" s="50" t="str">
        <f>'a) Deliverables'!F24</f>
        <v/>
      </c>
      <c r="H19" s="100" t="str">
        <f>IF('a) Deliverables'!G24&gt;0,'a) Deliverables'!G24,"")</f>
        <v/>
      </c>
      <c r="I19" s="102">
        <f>'a) Deliverables'!H24</f>
        <v>0</v>
      </c>
      <c r="J19" s="104" t="str">
        <f>IF('a) Deliverables'!I24&gt;0,'a) Deliverables'!I24,"")</f>
        <v/>
      </c>
      <c r="K19" s="49">
        <f>'a) Deliverables'!J24</f>
        <v>0</v>
      </c>
      <c r="L19" s="48">
        <f>'a) Deliverables'!K24</f>
        <v>0</v>
      </c>
      <c r="M19">
        <f>'a) Deliverables'!L24</f>
        <v>0</v>
      </c>
    </row>
    <row r="20" spans="1:13" x14ac:dyDescent="0.25">
      <c r="A20" s="50" t="str">
        <f t="shared" si="0"/>
        <v>BRI</v>
      </c>
      <c r="B20" s="50">
        <f>'a) Deliverables'!B25</f>
        <v>2</v>
      </c>
      <c r="C20" s="50" t="str">
        <f t="shared" si="1"/>
        <v>2019-10</v>
      </c>
      <c r="D20" s="50" t="str">
        <f>'a) Deliverables'!C25</f>
        <v xml:space="preserve"> </v>
      </c>
      <c r="E20" s="50" t="str">
        <f>'a) Deliverables'!D25</f>
        <v/>
      </c>
      <c r="F20" s="49" t="str">
        <f>'a) Deliverables'!E25</f>
        <v/>
      </c>
      <c r="G20" s="50" t="str">
        <f>'a) Deliverables'!F25</f>
        <v/>
      </c>
      <c r="H20" s="100" t="str">
        <f>IF('a) Deliverables'!G25&gt;0,'a) Deliverables'!G25,"")</f>
        <v/>
      </c>
      <c r="I20" s="102">
        <f>'a) Deliverables'!H25</f>
        <v>0</v>
      </c>
      <c r="J20" s="104" t="str">
        <f>IF('a) Deliverables'!I25&gt;0,'a) Deliverables'!I25,"")</f>
        <v/>
      </c>
      <c r="K20" s="49">
        <f>'a) Deliverables'!J25</f>
        <v>0</v>
      </c>
      <c r="L20" s="48">
        <f>'a) Deliverables'!K25</f>
        <v>0</v>
      </c>
      <c r="M20">
        <f>'a) Deliverables'!L25</f>
        <v>0</v>
      </c>
    </row>
    <row r="21" spans="1:13" x14ac:dyDescent="0.25">
      <c r="A21" s="50" t="str">
        <f t="shared" si="0"/>
        <v>BRI</v>
      </c>
      <c r="B21" s="50">
        <f>'a) Deliverables'!B26</f>
        <v>2</v>
      </c>
      <c r="C21" s="50" t="str">
        <f t="shared" si="1"/>
        <v>2019-10</v>
      </c>
      <c r="D21" s="50" t="str">
        <f>'a) Deliverables'!C26</f>
        <v xml:space="preserve"> </v>
      </c>
      <c r="E21" s="50" t="str">
        <f>'a) Deliverables'!D26</f>
        <v/>
      </c>
      <c r="F21" s="49" t="str">
        <f>'a) Deliverables'!E26</f>
        <v/>
      </c>
      <c r="G21" s="50" t="str">
        <f>'a) Deliverables'!F26</f>
        <v/>
      </c>
      <c r="H21" s="100" t="str">
        <f>IF('a) Deliverables'!G26&gt;0,'a) Deliverables'!G26,"")</f>
        <v/>
      </c>
      <c r="I21" s="102">
        <f>'a) Deliverables'!H26</f>
        <v>0</v>
      </c>
      <c r="J21" s="104" t="str">
        <f>IF('a) Deliverables'!I26&gt;0,'a) Deliverables'!I26,"")</f>
        <v/>
      </c>
      <c r="K21" s="49">
        <f>'a) Deliverables'!J26</f>
        <v>0</v>
      </c>
      <c r="L21" s="48">
        <f>'a) Deliverables'!K26</f>
        <v>0</v>
      </c>
      <c r="M21">
        <f>'a) Deliverables'!L26</f>
        <v>0</v>
      </c>
    </row>
    <row r="22" spans="1:13" x14ac:dyDescent="0.25">
      <c r="A22" s="50" t="str">
        <f t="shared" si="0"/>
        <v>BRI</v>
      </c>
      <c r="B22" s="50">
        <f>'a) Deliverables'!B27</f>
        <v>2</v>
      </c>
      <c r="C22" s="50" t="str">
        <f t="shared" si="1"/>
        <v>2019-10</v>
      </c>
      <c r="D22" s="50" t="str">
        <f>'a) Deliverables'!C27</f>
        <v xml:space="preserve"> </v>
      </c>
      <c r="E22" s="50" t="str">
        <f>'a) Deliverables'!D27</f>
        <v/>
      </c>
      <c r="F22" s="49" t="str">
        <f>'a) Deliverables'!E27</f>
        <v/>
      </c>
      <c r="G22" s="50" t="str">
        <f>'a) Deliverables'!F27</f>
        <v/>
      </c>
      <c r="H22" s="100" t="str">
        <f>IF('a) Deliverables'!G27&gt;0,'a) Deliverables'!G27,"")</f>
        <v/>
      </c>
      <c r="I22" s="102">
        <f>'a) Deliverables'!H27</f>
        <v>0</v>
      </c>
      <c r="J22" s="104" t="str">
        <f>IF('a) Deliverables'!I27&gt;0,'a) Deliverables'!I27,"")</f>
        <v/>
      </c>
      <c r="K22" s="49">
        <f>'a) Deliverables'!J27</f>
        <v>0</v>
      </c>
      <c r="L22" s="48">
        <f>'a) Deliverables'!K27</f>
        <v>0</v>
      </c>
      <c r="M22">
        <f>'a) Deliverables'!L27</f>
        <v>0</v>
      </c>
    </row>
    <row r="23" spans="1:13" x14ac:dyDescent="0.25">
      <c r="A23" s="50" t="str">
        <f t="shared" si="0"/>
        <v>BRI</v>
      </c>
      <c r="B23" s="50">
        <f>'a) Deliverables'!B28</f>
        <v>2</v>
      </c>
      <c r="C23" s="50" t="str">
        <f t="shared" si="1"/>
        <v>2019-10</v>
      </c>
      <c r="D23" s="50" t="str">
        <f>'a) Deliverables'!C28</f>
        <v xml:space="preserve"> </v>
      </c>
      <c r="E23" s="50" t="str">
        <f>'a) Deliverables'!D28</f>
        <v/>
      </c>
      <c r="F23" s="49" t="str">
        <f>'a) Deliverables'!E28</f>
        <v/>
      </c>
      <c r="G23" s="50" t="str">
        <f>'a) Deliverables'!F28</f>
        <v/>
      </c>
      <c r="H23" s="100" t="str">
        <f>IF('a) Deliverables'!G28&gt;0,'a) Deliverables'!G28,"")</f>
        <v/>
      </c>
      <c r="I23" s="102">
        <f>'a) Deliverables'!H28</f>
        <v>0</v>
      </c>
      <c r="J23" s="104" t="str">
        <f>IF('a) Deliverables'!I28&gt;0,'a) Deliverables'!I28,"")</f>
        <v/>
      </c>
      <c r="K23" s="49">
        <f>'a) Deliverables'!J28</f>
        <v>0</v>
      </c>
      <c r="L23" s="48">
        <f>'a) Deliverables'!K28</f>
        <v>0</v>
      </c>
      <c r="M23">
        <f>'a) Deliverables'!L28</f>
        <v>0</v>
      </c>
    </row>
    <row r="24" spans="1:13" x14ac:dyDescent="0.25">
      <c r="A24" s="50" t="str">
        <f t="shared" si="0"/>
        <v>BRI</v>
      </c>
      <c r="B24" s="50">
        <f>'a) Deliverables'!B29</f>
        <v>2</v>
      </c>
      <c r="C24" s="50" t="str">
        <f t="shared" si="1"/>
        <v>2019-10</v>
      </c>
      <c r="D24" s="50" t="str">
        <f>'a) Deliverables'!C29</f>
        <v xml:space="preserve"> </v>
      </c>
      <c r="E24" s="50" t="str">
        <f>'a) Deliverables'!D29</f>
        <v/>
      </c>
      <c r="F24" s="49" t="str">
        <f>'a) Deliverables'!E29</f>
        <v/>
      </c>
      <c r="G24" s="50" t="str">
        <f>'a) Deliverables'!F29</f>
        <v/>
      </c>
      <c r="H24" s="100" t="str">
        <f>IF('a) Deliverables'!G29&gt;0,'a) Deliverables'!G29,"")</f>
        <v/>
      </c>
      <c r="I24" s="102">
        <f>'a) Deliverables'!H29</f>
        <v>0</v>
      </c>
      <c r="J24" s="104" t="str">
        <f>IF('a) Deliverables'!I29&gt;0,'a) Deliverables'!I29,"")</f>
        <v/>
      </c>
      <c r="K24" s="49">
        <f>'a) Deliverables'!J29</f>
        <v>0</v>
      </c>
      <c r="L24" s="48">
        <f>'a) Deliverables'!K29</f>
        <v>0</v>
      </c>
      <c r="M24">
        <f>'a) Deliverables'!L29</f>
        <v>0</v>
      </c>
    </row>
    <row r="25" spans="1:13" x14ac:dyDescent="0.25">
      <c r="A25" s="50" t="str">
        <f t="shared" si="0"/>
        <v>BRI</v>
      </c>
      <c r="B25" s="50">
        <f>'a) Deliverables'!B30</f>
        <v>2</v>
      </c>
      <c r="C25" s="50" t="str">
        <f t="shared" si="1"/>
        <v>2019-10</v>
      </c>
      <c r="D25" s="50" t="str">
        <f>'a) Deliverables'!C30</f>
        <v xml:space="preserve"> </v>
      </c>
      <c r="E25" s="50" t="str">
        <f>'a) Deliverables'!D30</f>
        <v/>
      </c>
      <c r="F25" s="49" t="str">
        <f>'a) Deliverables'!E30</f>
        <v/>
      </c>
      <c r="G25" s="50" t="str">
        <f>'a) Deliverables'!F30</f>
        <v/>
      </c>
      <c r="H25" s="100" t="str">
        <f>IF('a) Deliverables'!G30&gt;0,'a) Deliverables'!G30,"")</f>
        <v/>
      </c>
      <c r="I25" s="102">
        <f>'a) Deliverables'!H30</f>
        <v>0</v>
      </c>
      <c r="J25" s="104" t="str">
        <f>IF('a) Deliverables'!I30&gt;0,'a) Deliverables'!I30,"")</f>
        <v/>
      </c>
      <c r="K25" s="49">
        <f>'a) Deliverables'!J30</f>
        <v>0</v>
      </c>
      <c r="L25" s="48">
        <f>'a) Deliverables'!K30</f>
        <v>0</v>
      </c>
      <c r="M25">
        <f>'a) Deliverables'!L30</f>
        <v>0</v>
      </c>
    </row>
    <row r="26" spans="1:13" x14ac:dyDescent="0.25">
      <c r="A26" s="50" t="str">
        <f t="shared" si="0"/>
        <v>BRI</v>
      </c>
      <c r="B26" s="50">
        <f>'a) Deliverables'!B31</f>
        <v>2</v>
      </c>
      <c r="C26" s="50" t="str">
        <f t="shared" si="1"/>
        <v>2019-10</v>
      </c>
      <c r="D26" s="50" t="str">
        <f>'a) Deliverables'!C31</f>
        <v xml:space="preserve"> </v>
      </c>
      <c r="E26" s="50" t="str">
        <f>'a) Deliverables'!D31</f>
        <v/>
      </c>
      <c r="F26" s="49" t="str">
        <f>'a) Deliverables'!E31</f>
        <v/>
      </c>
      <c r="G26" s="50" t="str">
        <f>'a) Deliverables'!F31</f>
        <v/>
      </c>
      <c r="H26" s="100" t="str">
        <f>IF('a) Deliverables'!G31&gt;0,'a) Deliverables'!G31,"")</f>
        <v/>
      </c>
      <c r="I26" s="102">
        <f>'a) Deliverables'!H31</f>
        <v>0</v>
      </c>
      <c r="J26" s="104" t="str">
        <f>IF('a) Deliverables'!I31&gt;0,'a) Deliverables'!I31,"")</f>
        <v/>
      </c>
      <c r="K26" s="49">
        <f>'a) Deliverables'!J31</f>
        <v>0</v>
      </c>
      <c r="L26" s="48">
        <f>'a) Deliverables'!K31</f>
        <v>0</v>
      </c>
      <c r="M26">
        <f>'a) Deliverables'!L31</f>
        <v>0</v>
      </c>
    </row>
    <row r="27" spans="1:13" x14ac:dyDescent="0.25">
      <c r="A27" s="50" t="str">
        <f t="shared" si="0"/>
        <v>BRI</v>
      </c>
      <c r="B27" s="50">
        <f>'a) Deliverables'!B32</f>
        <v>2</v>
      </c>
      <c r="C27" s="50" t="str">
        <f t="shared" si="1"/>
        <v>2019-10</v>
      </c>
      <c r="D27" s="50" t="str">
        <f>'a) Deliverables'!C32</f>
        <v xml:space="preserve"> </v>
      </c>
      <c r="E27" s="50" t="str">
        <f>'a) Deliverables'!D32</f>
        <v/>
      </c>
      <c r="F27" s="49" t="str">
        <f>'a) Deliverables'!E32</f>
        <v/>
      </c>
      <c r="G27" s="50" t="str">
        <f>'a) Deliverables'!F32</f>
        <v/>
      </c>
      <c r="H27" s="100" t="str">
        <f>IF('a) Deliverables'!G32&gt;0,'a) Deliverables'!G32,"")</f>
        <v/>
      </c>
      <c r="I27" s="102">
        <f>'a) Deliverables'!H32</f>
        <v>0</v>
      </c>
      <c r="J27" s="104" t="str">
        <f>IF('a) Deliverables'!I32&gt;0,'a) Deliverables'!I32,"")</f>
        <v/>
      </c>
      <c r="K27" s="49">
        <f>'a) Deliverables'!J32</f>
        <v>0</v>
      </c>
      <c r="L27" s="48">
        <f>'a) Deliverables'!K32</f>
        <v>0</v>
      </c>
      <c r="M27">
        <f>'a) Deliverables'!L32</f>
        <v>0</v>
      </c>
    </row>
    <row r="28" spans="1:13" x14ac:dyDescent="0.25">
      <c r="A28" s="50" t="str">
        <f t="shared" si="0"/>
        <v>BRI</v>
      </c>
      <c r="B28" s="50">
        <f>'a) Deliverables'!B33</f>
        <v>2</v>
      </c>
      <c r="C28" s="50" t="str">
        <f t="shared" si="1"/>
        <v>2019-10</v>
      </c>
      <c r="D28" s="50" t="str">
        <f>'a) Deliverables'!C33</f>
        <v xml:space="preserve"> </v>
      </c>
      <c r="E28" s="50" t="str">
        <f>'a) Deliverables'!D33</f>
        <v/>
      </c>
      <c r="F28" s="49" t="str">
        <f>'a) Deliverables'!E33</f>
        <v/>
      </c>
      <c r="G28" s="50" t="str">
        <f>'a) Deliverables'!F33</f>
        <v/>
      </c>
      <c r="H28" s="100" t="str">
        <f>IF('a) Deliverables'!G33&gt;0,'a) Deliverables'!G33,"")</f>
        <v/>
      </c>
      <c r="I28" s="102">
        <f>'a) Deliverables'!H33</f>
        <v>0</v>
      </c>
      <c r="J28" s="104" t="str">
        <f>IF('a) Deliverables'!I33&gt;0,'a) Deliverables'!I33,"")</f>
        <v/>
      </c>
      <c r="K28" s="49">
        <f>'a) Deliverables'!J33</f>
        <v>0</v>
      </c>
      <c r="L28" s="48">
        <f>'a) Deliverables'!K33</f>
        <v>0</v>
      </c>
      <c r="M28">
        <f>'a) Deliverables'!L33</f>
        <v>0</v>
      </c>
    </row>
    <row r="29" spans="1:13" x14ac:dyDescent="0.25">
      <c r="A29" s="50" t="str">
        <f t="shared" si="0"/>
        <v>BRI</v>
      </c>
      <c r="B29" s="50">
        <f>'a) Deliverables'!B34</f>
        <v>2</v>
      </c>
      <c r="C29" s="50" t="str">
        <f t="shared" si="1"/>
        <v>2019-10</v>
      </c>
      <c r="D29" s="50" t="str">
        <f>'a) Deliverables'!C34</f>
        <v xml:space="preserve"> </v>
      </c>
      <c r="E29" s="50" t="str">
        <f>'a) Deliverables'!D34</f>
        <v/>
      </c>
      <c r="F29" s="49" t="str">
        <f>'a) Deliverables'!E34</f>
        <v/>
      </c>
      <c r="G29" s="50" t="str">
        <f>'a) Deliverables'!F34</f>
        <v/>
      </c>
      <c r="H29" s="100" t="str">
        <f>IF('a) Deliverables'!G34&gt;0,'a) Deliverables'!G34,"")</f>
        <v/>
      </c>
      <c r="I29" s="102">
        <f>'a) Deliverables'!H34</f>
        <v>0</v>
      </c>
      <c r="J29" s="104" t="str">
        <f>IF('a) Deliverables'!I34&gt;0,'a) Deliverables'!I34,"")</f>
        <v/>
      </c>
      <c r="K29" s="49">
        <f>'a) Deliverables'!J34</f>
        <v>0</v>
      </c>
      <c r="L29" s="48">
        <f>'a) Deliverables'!K34</f>
        <v>0</v>
      </c>
      <c r="M29">
        <f>'a) Deliverables'!L34</f>
        <v>0</v>
      </c>
    </row>
    <row r="30" spans="1:13" x14ac:dyDescent="0.25">
      <c r="A30" s="50" t="str">
        <f t="shared" si="0"/>
        <v>BRI</v>
      </c>
      <c r="B30" s="50">
        <f>'a) Deliverables'!B35</f>
        <v>2</v>
      </c>
      <c r="C30" s="50" t="str">
        <f t="shared" si="1"/>
        <v>2019-10</v>
      </c>
      <c r="D30" s="50" t="str">
        <f>'a) Deliverables'!C35</f>
        <v xml:space="preserve"> </v>
      </c>
      <c r="E30" s="50" t="str">
        <f>'a) Deliverables'!D35</f>
        <v/>
      </c>
      <c r="F30" s="49" t="str">
        <f>'a) Deliverables'!E35</f>
        <v/>
      </c>
      <c r="G30" s="50" t="str">
        <f>'a) Deliverables'!F35</f>
        <v/>
      </c>
      <c r="H30" s="100" t="str">
        <f>IF('a) Deliverables'!G35&gt;0,'a) Deliverables'!G35,"")</f>
        <v/>
      </c>
      <c r="I30" s="102">
        <f>'a) Deliverables'!H35</f>
        <v>0</v>
      </c>
      <c r="J30" s="104" t="str">
        <f>IF('a) Deliverables'!I35&gt;0,'a) Deliverables'!I35,"")</f>
        <v/>
      </c>
      <c r="K30" s="49">
        <f>'a) Deliverables'!J35</f>
        <v>0</v>
      </c>
      <c r="L30" s="48">
        <f>'a) Deliverables'!K35</f>
        <v>0</v>
      </c>
      <c r="M30">
        <f>'a) Deliverables'!L35</f>
        <v>0</v>
      </c>
    </row>
    <row r="31" spans="1:13" x14ac:dyDescent="0.25">
      <c r="A31" s="50" t="str">
        <f t="shared" si="0"/>
        <v>BRI</v>
      </c>
      <c r="B31" s="50">
        <f>'a) Deliverables'!B36</f>
        <v>2</v>
      </c>
      <c r="C31" s="50" t="str">
        <f t="shared" si="1"/>
        <v>2019-10</v>
      </c>
      <c r="D31" s="50" t="str">
        <f>'a) Deliverables'!C36</f>
        <v xml:space="preserve"> </v>
      </c>
      <c r="E31" s="50" t="str">
        <f>'a) Deliverables'!D36</f>
        <v/>
      </c>
      <c r="F31" s="49" t="str">
        <f>'a) Deliverables'!E36</f>
        <v/>
      </c>
      <c r="G31" s="50" t="str">
        <f>'a) Deliverables'!F36</f>
        <v/>
      </c>
      <c r="H31" s="100" t="str">
        <f>IF('a) Deliverables'!G36&gt;0,'a) Deliverables'!G36,"")</f>
        <v/>
      </c>
      <c r="I31" s="102">
        <f>'a) Deliverables'!H36</f>
        <v>0</v>
      </c>
      <c r="J31" s="104" t="str">
        <f>IF('a) Deliverables'!I36&gt;0,'a) Deliverables'!I36,"")</f>
        <v/>
      </c>
      <c r="K31" s="49">
        <f>'a) Deliverables'!J36</f>
        <v>0</v>
      </c>
      <c r="L31" s="48">
        <f>'a) Deliverables'!K36</f>
        <v>0</v>
      </c>
      <c r="M31">
        <f>'a) Deliverables'!L36</f>
        <v>0</v>
      </c>
    </row>
    <row r="32" spans="1:13" x14ac:dyDescent="0.25">
      <c r="A32" s="50" t="str">
        <f t="shared" si="0"/>
        <v>BRI</v>
      </c>
      <c r="B32" s="50">
        <f>'a) Deliverables'!B37</f>
        <v>2</v>
      </c>
      <c r="C32" s="50" t="str">
        <f t="shared" si="1"/>
        <v>2019-10</v>
      </c>
      <c r="D32" s="50" t="str">
        <f>'a) Deliverables'!C37</f>
        <v xml:space="preserve"> </v>
      </c>
      <c r="E32" s="50" t="str">
        <f>'a) Deliverables'!D37</f>
        <v/>
      </c>
      <c r="F32" s="49" t="str">
        <f>'a) Deliverables'!E37</f>
        <v/>
      </c>
      <c r="G32" s="50" t="str">
        <f>'a) Deliverables'!F37</f>
        <v/>
      </c>
      <c r="H32" s="100" t="str">
        <f>IF('a) Deliverables'!G37&gt;0,'a) Deliverables'!G37,"")</f>
        <v/>
      </c>
      <c r="I32" s="102">
        <f>'a) Deliverables'!H37</f>
        <v>0</v>
      </c>
      <c r="J32" s="104" t="str">
        <f>IF('a) Deliverables'!I37&gt;0,'a) Deliverables'!I37,"")</f>
        <v/>
      </c>
      <c r="K32" s="49">
        <f>'a) Deliverables'!J37</f>
        <v>0</v>
      </c>
      <c r="L32" s="48">
        <f>'a) Deliverables'!K37</f>
        <v>0</v>
      </c>
      <c r="M32">
        <f>'a) Deliverables'!L37</f>
        <v>0</v>
      </c>
    </row>
    <row r="33" spans="1:13" x14ac:dyDescent="0.25">
      <c r="A33" s="50" t="str">
        <f t="shared" si="0"/>
        <v>BRI</v>
      </c>
      <c r="B33" s="50">
        <f>'a) Deliverables'!B38</f>
        <v>2</v>
      </c>
      <c r="C33" s="50" t="str">
        <f t="shared" si="1"/>
        <v>2019-10</v>
      </c>
      <c r="D33" s="50" t="str">
        <f>'a) Deliverables'!C38</f>
        <v xml:space="preserve"> </v>
      </c>
      <c r="E33" s="50" t="str">
        <f>'a) Deliverables'!D38</f>
        <v/>
      </c>
      <c r="F33" s="49" t="str">
        <f>'a) Deliverables'!E38</f>
        <v/>
      </c>
      <c r="G33" s="50" t="str">
        <f>'a) Deliverables'!F38</f>
        <v/>
      </c>
      <c r="H33" s="100" t="str">
        <f>IF('a) Deliverables'!G38&gt;0,'a) Deliverables'!G38,"")</f>
        <v/>
      </c>
      <c r="I33" s="102">
        <f>'a) Deliverables'!H38</f>
        <v>0</v>
      </c>
      <c r="J33" s="104" t="str">
        <f>IF('a) Deliverables'!I38&gt;0,'a) Deliverables'!I38,"")</f>
        <v/>
      </c>
      <c r="K33" s="49">
        <f>'a) Deliverables'!J38</f>
        <v>0</v>
      </c>
      <c r="L33" s="48">
        <f>'a) Deliverables'!K38</f>
        <v>0</v>
      </c>
      <c r="M33">
        <f>'a) Deliverables'!L38</f>
        <v>0</v>
      </c>
    </row>
    <row r="34" spans="1:13" x14ac:dyDescent="0.25">
      <c r="A34" s="50" t="str">
        <f t="shared" ref="A34:A45" si="2">ConsultantChoice</f>
        <v>BRI</v>
      </c>
      <c r="B34" s="50">
        <f>'a) Deliverables'!B39</f>
        <v>2</v>
      </c>
      <c r="C34" s="50" t="str">
        <f t="shared" si="1"/>
        <v>2019-10</v>
      </c>
      <c r="D34" s="50" t="str">
        <f>'a) Deliverables'!C39</f>
        <v xml:space="preserve"> </v>
      </c>
      <c r="E34" s="50" t="str">
        <f>'a) Deliverables'!D39</f>
        <v/>
      </c>
      <c r="F34" s="49" t="str">
        <f>'a) Deliverables'!E39</f>
        <v/>
      </c>
      <c r="G34" s="50" t="str">
        <f>'a) Deliverables'!F39</f>
        <v/>
      </c>
      <c r="H34" s="100" t="str">
        <f>IF('a) Deliverables'!G39&gt;0,'a) Deliverables'!G39,"")</f>
        <v/>
      </c>
      <c r="I34" s="102">
        <f>'a) Deliverables'!H39</f>
        <v>0</v>
      </c>
      <c r="J34" s="104" t="str">
        <f>IF('a) Deliverables'!I39&gt;0,'a) Deliverables'!I39,"")</f>
        <v/>
      </c>
      <c r="K34" s="49">
        <f>'a) Deliverables'!J39</f>
        <v>0</v>
      </c>
      <c r="L34" s="48">
        <f>'a) Deliverables'!K39</f>
        <v>0</v>
      </c>
      <c r="M34">
        <f>'a) Deliverables'!L39</f>
        <v>0</v>
      </c>
    </row>
    <row r="35" spans="1:13" x14ac:dyDescent="0.25">
      <c r="A35" s="50" t="str">
        <f t="shared" si="2"/>
        <v>BRI</v>
      </c>
      <c r="B35" s="50">
        <f>'a) Deliverables'!B40</f>
        <v>2</v>
      </c>
      <c r="C35" s="50" t="str">
        <f t="shared" si="1"/>
        <v>2019-10</v>
      </c>
      <c r="D35" s="50" t="str">
        <f>'a) Deliverables'!C40</f>
        <v xml:space="preserve"> </v>
      </c>
      <c r="E35" s="50" t="str">
        <f>'a) Deliverables'!D40</f>
        <v/>
      </c>
      <c r="F35" s="49" t="str">
        <f>'a) Deliverables'!E40</f>
        <v/>
      </c>
      <c r="G35" s="50" t="str">
        <f>'a) Deliverables'!F40</f>
        <v/>
      </c>
      <c r="H35" s="100" t="str">
        <f>IF('a) Deliverables'!G40&gt;0,'a) Deliverables'!G40,"")</f>
        <v/>
      </c>
      <c r="I35" s="102">
        <f>'a) Deliverables'!H40</f>
        <v>0</v>
      </c>
      <c r="J35" s="104" t="str">
        <f>IF('a) Deliverables'!I40&gt;0,'a) Deliverables'!I40,"")</f>
        <v/>
      </c>
      <c r="K35" s="49">
        <f>'a) Deliverables'!J40</f>
        <v>0</v>
      </c>
      <c r="L35" s="48">
        <f>'a) Deliverables'!K40</f>
        <v>0</v>
      </c>
      <c r="M35">
        <f>'a) Deliverables'!L40</f>
        <v>0</v>
      </c>
    </row>
    <row r="36" spans="1:13" x14ac:dyDescent="0.25">
      <c r="A36" s="50" t="str">
        <f t="shared" si="2"/>
        <v>BRI</v>
      </c>
      <c r="B36" s="50">
        <f>'a) Deliverables'!B41</f>
        <v>2</v>
      </c>
      <c r="C36" s="50" t="str">
        <f t="shared" si="1"/>
        <v>2019-10</v>
      </c>
      <c r="D36" s="50" t="str">
        <f>'a) Deliverables'!C41</f>
        <v xml:space="preserve"> </v>
      </c>
      <c r="E36" s="50" t="str">
        <f>'a) Deliverables'!D41</f>
        <v/>
      </c>
      <c r="F36" s="49" t="str">
        <f>'a) Deliverables'!E41</f>
        <v/>
      </c>
      <c r="G36" s="50" t="str">
        <f>'a) Deliverables'!F41</f>
        <v/>
      </c>
      <c r="H36" s="100" t="str">
        <f>IF('a) Deliverables'!G41&gt;0,'a) Deliverables'!G41,"")</f>
        <v/>
      </c>
      <c r="I36" s="102">
        <f>'a) Deliverables'!H41</f>
        <v>0</v>
      </c>
      <c r="J36" s="104" t="str">
        <f>IF('a) Deliverables'!I41&gt;0,'a) Deliverables'!I41,"")</f>
        <v/>
      </c>
      <c r="K36" s="49">
        <f>'a) Deliverables'!J41</f>
        <v>0</v>
      </c>
      <c r="L36" s="48">
        <f>'a) Deliverables'!K41</f>
        <v>0</v>
      </c>
      <c r="M36">
        <f>'a) Deliverables'!L41</f>
        <v>0</v>
      </c>
    </row>
    <row r="37" spans="1:13" x14ac:dyDescent="0.25">
      <c r="A37" s="50" t="str">
        <f t="shared" si="2"/>
        <v>BRI</v>
      </c>
      <c r="B37" s="50">
        <f>'a) Deliverables'!B42</f>
        <v>2</v>
      </c>
      <c r="C37" s="50" t="str">
        <f t="shared" si="1"/>
        <v>2019-10</v>
      </c>
      <c r="D37" s="50" t="str">
        <f>'a) Deliverables'!C42</f>
        <v xml:space="preserve"> </v>
      </c>
      <c r="E37" s="50" t="str">
        <f>'a) Deliverables'!D42</f>
        <v/>
      </c>
      <c r="F37" s="49" t="str">
        <f>'a) Deliverables'!E42</f>
        <v/>
      </c>
      <c r="G37" s="50" t="str">
        <f>'a) Deliverables'!F42</f>
        <v/>
      </c>
      <c r="H37" s="100" t="str">
        <f>IF('a) Deliverables'!G42&gt;0,'a) Deliverables'!G42,"")</f>
        <v/>
      </c>
      <c r="I37" s="102">
        <f>'a) Deliverables'!H42</f>
        <v>0</v>
      </c>
      <c r="J37" s="104" t="str">
        <f>IF('a) Deliverables'!I42&gt;0,'a) Deliverables'!I42,"")</f>
        <v/>
      </c>
      <c r="K37" s="49">
        <f>'a) Deliverables'!J42</f>
        <v>0</v>
      </c>
      <c r="L37" s="48">
        <f>'a) Deliverables'!K42</f>
        <v>0</v>
      </c>
      <c r="M37">
        <f>'a) Deliverables'!L42</f>
        <v>0</v>
      </c>
    </row>
    <row r="38" spans="1:13" x14ac:dyDescent="0.25">
      <c r="A38" s="50" t="str">
        <f t="shared" si="2"/>
        <v>BRI</v>
      </c>
      <c r="B38" s="50">
        <f>'a) Deliverables'!B43</f>
        <v>2</v>
      </c>
      <c r="C38" s="50" t="str">
        <f t="shared" si="1"/>
        <v>2019-10</v>
      </c>
      <c r="D38" s="50" t="str">
        <f>'a) Deliverables'!C43</f>
        <v xml:space="preserve"> </v>
      </c>
      <c r="E38" s="50" t="str">
        <f>'a) Deliverables'!D43</f>
        <v/>
      </c>
      <c r="F38" s="49" t="str">
        <f>'a) Deliverables'!E43</f>
        <v/>
      </c>
      <c r="G38" s="50" t="str">
        <f>'a) Deliverables'!F43</f>
        <v/>
      </c>
      <c r="H38" s="100" t="str">
        <f>IF('a) Deliverables'!G43&gt;0,'a) Deliverables'!G43,"")</f>
        <v/>
      </c>
      <c r="I38" s="102">
        <f>'a) Deliverables'!H43</f>
        <v>0</v>
      </c>
      <c r="J38" s="104" t="str">
        <f>IF('a) Deliverables'!I43&gt;0,'a) Deliverables'!I43,"")</f>
        <v/>
      </c>
      <c r="K38" s="49">
        <f>'a) Deliverables'!J43</f>
        <v>0</v>
      </c>
      <c r="L38" s="48">
        <f>'a) Deliverables'!K43</f>
        <v>0</v>
      </c>
      <c r="M38">
        <f>'a) Deliverables'!L43</f>
        <v>0</v>
      </c>
    </row>
    <row r="39" spans="1:13" x14ac:dyDescent="0.25">
      <c r="A39" s="50" t="str">
        <f t="shared" si="2"/>
        <v>BRI</v>
      </c>
      <c r="B39" s="50">
        <f>'a) Deliverables'!B44</f>
        <v>2</v>
      </c>
      <c r="C39" s="50" t="str">
        <f t="shared" si="1"/>
        <v>2019-10</v>
      </c>
      <c r="D39" s="50" t="str">
        <f>'a) Deliverables'!C44</f>
        <v xml:space="preserve"> </v>
      </c>
      <c r="E39" s="50" t="str">
        <f>'a) Deliverables'!D44</f>
        <v/>
      </c>
      <c r="F39" s="49" t="str">
        <f>'a) Deliverables'!E44</f>
        <v/>
      </c>
      <c r="G39" s="50" t="str">
        <f>'a) Deliverables'!F44</f>
        <v/>
      </c>
      <c r="H39" s="100" t="str">
        <f>IF('a) Deliverables'!G44&gt;0,'a) Deliverables'!G44,"")</f>
        <v/>
      </c>
      <c r="I39" s="102">
        <f>'a) Deliverables'!H44</f>
        <v>0</v>
      </c>
      <c r="J39" s="104" t="str">
        <f>IF('a) Deliverables'!I44&gt;0,'a) Deliverables'!I44,"")</f>
        <v/>
      </c>
      <c r="K39" s="49">
        <f>'a) Deliverables'!J44</f>
        <v>0</v>
      </c>
      <c r="L39" s="48">
        <f>'a) Deliverables'!K44</f>
        <v>0</v>
      </c>
      <c r="M39">
        <f>'a) Deliverables'!L44</f>
        <v>0</v>
      </c>
    </row>
    <row r="40" spans="1:13" x14ac:dyDescent="0.25">
      <c r="A40" s="50" t="str">
        <f t="shared" si="2"/>
        <v>BRI</v>
      </c>
      <c r="B40" s="50">
        <f>'a) Deliverables'!B45</f>
        <v>2</v>
      </c>
      <c r="C40" s="50" t="str">
        <f t="shared" si="1"/>
        <v>2019-10</v>
      </c>
      <c r="D40" s="50" t="str">
        <f>'a) Deliverables'!C45</f>
        <v xml:space="preserve"> </v>
      </c>
      <c r="E40" s="50" t="str">
        <f>'a) Deliverables'!D45</f>
        <v/>
      </c>
      <c r="F40" s="49" t="str">
        <f>'a) Deliverables'!E45</f>
        <v/>
      </c>
      <c r="G40" s="50" t="str">
        <f>'a) Deliverables'!F45</f>
        <v/>
      </c>
      <c r="H40" s="100" t="str">
        <f>IF('a) Deliverables'!G45&gt;0,'a) Deliverables'!G45,"")</f>
        <v/>
      </c>
      <c r="I40" s="102">
        <f>'a) Deliverables'!H45</f>
        <v>0</v>
      </c>
      <c r="J40" s="104" t="str">
        <f>IF('a) Deliverables'!I45&gt;0,'a) Deliverables'!I45,"")</f>
        <v/>
      </c>
      <c r="K40" s="49">
        <f>'a) Deliverables'!J45</f>
        <v>0</v>
      </c>
      <c r="L40" s="48">
        <f>'a) Deliverables'!K45</f>
        <v>0</v>
      </c>
      <c r="M40">
        <f>'a) Deliverables'!L45</f>
        <v>0</v>
      </c>
    </row>
    <row r="41" spans="1:13" x14ac:dyDescent="0.25">
      <c r="A41" s="50" t="str">
        <f t="shared" si="2"/>
        <v>BRI</v>
      </c>
      <c r="B41" s="50">
        <f>'a) Deliverables'!B46</f>
        <v>2</v>
      </c>
      <c r="C41" s="50" t="str">
        <f t="shared" si="1"/>
        <v>2019-10</v>
      </c>
      <c r="D41" s="50" t="str">
        <f>'a) Deliverables'!C46</f>
        <v xml:space="preserve"> </v>
      </c>
      <c r="E41" s="50" t="str">
        <f>'a) Deliverables'!D46</f>
        <v/>
      </c>
      <c r="F41" s="49" t="str">
        <f>'a) Deliverables'!E46</f>
        <v/>
      </c>
      <c r="G41" s="50" t="str">
        <f>'a) Deliverables'!F46</f>
        <v/>
      </c>
      <c r="H41" s="100" t="str">
        <f>IF('a) Deliverables'!G46&gt;0,'a) Deliverables'!G46,"")</f>
        <v/>
      </c>
      <c r="I41" s="102">
        <f>'a) Deliverables'!H46</f>
        <v>0</v>
      </c>
      <c r="J41" s="104" t="str">
        <f>IF('a) Deliverables'!I46&gt;0,'a) Deliverables'!I46,"")</f>
        <v/>
      </c>
      <c r="K41" s="49">
        <f>'a) Deliverables'!J46</f>
        <v>0</v>
      </c>
      <c r="L41" s="48">
        <f>'a) Deliverables'!K46</f>
        <v>0</v>
      </c>
      <c r="M41">
        <f>'a) Deliverables'!L46</f>
        <v>0</v>
      </c>
    </row>
    <row r="42" spans="1:13" x14ac:dyDescent="0.25">
      <c r="A42" s="50" t="str">
        <f t="shared" si="2"/>
        <v>BRI</v>
      </c>
      <c r="B42" s="50">
        <f>'a) Deliverables'!B47</f>
        <v>2</v>
      </c>
      <c r="C42" s="50" t="str">
        <f t="shared" si="1"/>
        <v>2019-10</v>
      </c>
      <c r="D42" s="50" t="str">
        <f>'a) Deliverables'!C47</f>
        <v xml:space="preserve"> </v>
      </c>
      <c r="E42" s="50" t="str">
        <f>'a) Deliverables'!D47</f>
        <v/>
      </c>
      <c r="F42" s="49" t="str">
        <f>'a) Deliverables'!E47</f>
        <v/>
      </c>
      <c r="G42" s="50" t="str">
        <f>'a) Deliverables'!F47</f>
        <v/>
      </c>
      <c r="H42" s="100" t="str">
        <f>IF('a) Deliverables'!G47&gt;0,'a) Deliverables'!G47,"")</f>
        <v/>
      </c>
      <c r="I42" s="102">
        <f>'a) Deliverables'!H47</f>
        <v>0</v>
      </c>
      <c r="J42" s="104" t="str">
        <f>IF('a) Deliverables'!I47&gt;0,'a) Deliverables'!I47,"")</f>
        <v/>
      </c>
      <c r="K42" s="49">
        <f>'a) Deliverables'!J47</f>
        <v>0</v>
      </c>
      <c r="L42" s="48">
        <f>'a) Deliverables'!K47</f>
        <v>0</v>
      </c>
      <c r="M42">
        <f>'a) Deliverables'!L47</f>
        <v>0</v>
      </c>
    </row>
    <row r="43" spans="1:13" x14ac:dyDescent="0.25">
      <c r="A43" s="50" t="str">
        <f t="shared" si="2"/>
        <v>BRI</v>
      </c>
      <c r="B43" s="50">
        <f>'a) Deliverables'!B48</f>
        <v>2</v>
      </c>
      <c r="C43" s="50" t="str">
        <f t="shared" si="1"/>
        <v>2019-10</v>
      </c>
      <c r="D43" s="50" t="str">
        <f>'a) Deliverables'!C48</f>
        <v xml:space="preserve"> </v>
      </c>
      <c r="E43" s="50" t="str">
        <f>'a) Deliverables'!D48</f>
        <v/>
      </c>
      <c r="F43" s="49" t="str">
        <f>'a) Deliverables'!E48</f>
        <v/>
      </c>
      <c r="G43" s="50" t="str">
        <f>'a) Deliverables'!F48</f>
        <v/>
      </c>
      <c r="H43" s="100" t="str">
        <f>IF('a) Deliverables'!G48&gt;0,'a) Deliverables'!G48,"")</f>
        <v/>
      </c>
      <c r="I43" s="102">
        <f>'a) Deliverables'!H48</f>
        <v>0</v>
      </c>
      <c r="J43" s="104" t="str">
        <f>IF('a) Deliverables'!I48&gt;0,'a) Deliverables'!I48,"")</f>
        <v/>
      </c>
      <c r="K43" s="49">
        <f>'a) Deliverables'!J48</f>
        <v>0</v>
      </c>
      <c r="L43" s="48">
        <f>'a) Deliverables'!K48</f>
        <v>0</v>
      </c>
      <c r="M43">
        <f>'a) Deliverables'!L48</f>
        <v>0</v>
      </c>
    </row>
    <row r="44" spans="1:13" x14ac:dyDescent="0.25">
      <c r="A44" s="50" t="str">
        <f t="shared" si="2"/>
        <v>BRI</v>
      </c>
      <c r="B44" s="50">
        <f>'a) Deliverables'!B49</f>
        <v>2</v>
      </c>
      <c r="C44" s="50" t="str">
        <f t="shared" si="1"/>
        <v>2019-10</v>
      </c>
      <c r="D44" s="50" t="str">
        <f>'a) Deliverables'!C49</f>
        <v xml:space="preserve"> </v>
      </c>
      <c r="E44" s="50" t="str">
        <f>'a) Deliverables'!D49</f>
        <v/>
      </c>
      <c r="F44" s="49" t="str">
        <f>'a) Deliverables'!E49</f>
        <v/>
      </c>
      <c r="G44" s="50" t="str">
        <f>'a) Deliverables'!F49</f>
        <v/>
      </c>
      <c r="H44" s="100" t="str">
        <f>IF('a) Deliverables'!G49&gt;0,'a) Deliverables'!G49,"")</f>
        <v/>
      </c>
      <c r="I44" s="102">
        <f>'a) Deliverables'!H49</f>
        <v>0</v>
      </c>
      <c r="J44" s="104" t="str">
        <f>IF('a) Deliverables'!I49&gt;0,'a) Deliverables'!I49,"")</f>
        <v/>
      </c>
      <c r="K44" s="49">
        <f>'a) Deliverables'!J49</f>
        <v>0</v>
      </c>
      <c r="L44" s="48">
        <f>'a) Deliverables'!K49</f>
        <v>0</v>
      </c>
      <c r="M44">
        <f>'a) Deliverables'!L49</f>
        <v>0</v>
      </c>
    </row>
    <row r="45" spans="1:13" x14ac:dyDescent="0.25">
      <c r="A45" s="50" t="str">
        <f t="shared" si="2"/>
        <v>BRI</v>
      </c>
      <c r="B45" s="50">
        <f>'a) Deliverables'!B50</f>
        <v>2</v>
      </c>
      <c r="C45" s="50" t="str">
        <f t="shared" si="1"/>
        <v>2019-10</v>
      </c>
      <c r="D45" s="50" t="str">
        <f>'a) Deliverables'!C50</f>
        <v xml:space="preserve"> </v>
      </c>
      <c r="E45" s="50" t="str">
        <f>'a) Deliverables'!D50</f>
        <v/>
      </c>
      <c r="F45" s="49" t="str">
        <f>'a) Deliverables'!E50</f>
        <v/>
      </c>
      <c r="G45" s="50" t="str">
        <f>'a) Deliverables'!F50</f>
        <v/>
      </c>
      <c r="H45" s="100" t="str">
        <f>IF('a) Deliverables'!G50&gt;0,'a) Deliverables'!G50,"")</f>
        <v/>
      </c>
      <c r="I45" s="102">
        <f>'a) Deliverables'!H50</f>
        <v>0</v>
      </c>
      <c r="J45" s="104" t="str">
        <f>IF('a) Deliverables'!I50&gt;0,'a) Deliverables'!I50,"")</f>
        <v/>
      </c>
      <c r="K45" s="49">
        <f>'a) Deliverables'!J50</f>
        <v>0</v>
      </c>
      <c r="L45" s="48">
        <f>'a) Deliverables'!K50</f>
        <v>0</v>
      </c>
      <c r="M45">
        <f>'a) Deliverables'!L50</f>
        <v>0</v>
      </c>
    </row>
  </sheetData>
  <pageMargins left="0.7" right="0.7" top="0.75" bottom="0.75" header="0.3" footer="0.3"/>
  <ignoredErrors>
    <ignoredError sqref="K2:L4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J106"/>
  <sheetViews>
    <sheetView zoomScaleNormal="100" workbookViewId="0">
      <pane xSplit="5" ySplit="1" topLeftCell="F2" activePane="bottomRight" state="frozen"/>
      <selection activeCell="M34" sqref="M34"/>
      <selection pane="topRight" activeCell="M34" sqref="M34"/>
      <selection pane="bottomLeft" activeCell="M34" sqref="M34"/>
      <selection pane="bottomRight" activeCell="H4" sqref="H4"/>
    </sheetView>
  </sheetViews>
  <sheetFormatPr defaultRowHeight="15" x14ac:dyDescent="0.25"/>
  <cols>
    <col min="1" max="1" width="10.5703125" bestFit="1" customWidth="1"/>
    <col min="2" max="2" width="6.140625" bestFit="1" customWidth="1"/>
    <col min="3" max="3" width="9.140625" bestFit="1" customWidth="1"/>
    <col min="4" max="4" width="5.85546875" style="14" bestFit="1" customWidth="1"/>
    <col min="5" max="5" width="37.5703125" bestFit="1" customWidth="1"/>
    <col min="6" max="6" width="6.5703125" bestFit="1" customWidth="1"/>
    <col min="7" max="7" width="3.85546875" style="14" bestFit="1" customWidth="1"/>
    <col min="8" max="8" width="38.85546875" style="48" customWidth="1"/>
    <col min="9" max="9" width="3.140625" customWidth="1"/>
    <col min="10" max="10" width="47" style="48" customWidth="1"/>
  </cols>
  <sheetData>
    <row r="1" spans="1:10" ht="69.75" thickBot="1" x14ac:dyDescent="0.3">
      <c r="A1" s="47" t="s">
        <v>0</v>
      </c>
      <c r="B1" s="47" t="s">
        <v>1</v>
      </c>
      <c r="C1" s="47" t="s">
        <v>194</v>
      </c>
      <c r="D1" s="47" t="s">
        <v>54</v>
      </c>
      <c r="E1" s="47" t="s">
        <v>41</v>
      </c>
      <c r="F1" s="47" t="s">
        <v>195</v>
      </c>
      <c r="G1" s="47" t="s">
        <v>193</v>
      </c>
      <c r="H1" s="52" t="s">
        <v>198</v>
      </c>
      <c r="I1" s="47" t="s">
        <v>197</v>
      </c>
      <c r="J1" s="52" t="s">
        <v>196</v>
      </c>
    </row>
    <row r="2" spans="1:10" x14ac:dyDescent="0.25">
      <c r="A2" s="50" t="str">
        <f>'b) Task Work'!B6</f>
        <v>BRI</v>
      </c>
      <c r="B2" s="50">
        <f>'b) Task Work'!C6</f>
        <v>2</v>
      </c>
      <c r="C2" s="50" t="str">
        <f>Setup!$A$9</f>
        <v>2019-10</v>
      </c>
      <c r="D2" s="49" t="str">
        <f>'b) Task Work'!D6</f>
        <v>G01</v>
      </c>
      <c r="E2" s="50" t="str">
        <f>'b) Task Work'!E6</f>
        <v>Develop Draft Right-of-Way Manual Sections</v>
      </c>
      <c r="F2" s="51">
        <f>'b) Task Work'!F6</f>
        <v>0</v>
      </c>
      <c r="G2" s="49">
        <f>'b) Task Work'!G6</f>
        <v>1</v>
      </c>
      <c r="H2" s="48" t="str">
        <f>'b) Task Work'!H6</f>
        <v>Limited Scope Task - No Current Activities; No Current Billing</v>
      </c>
      <c r="I2" s="49">
        <f>'b) Task Work'!I6</f>
        <v>1</v>
      </c>
      <c r="J2" s="48" t="str">
        <f>'b) Task Work'!J6</f>
        <v>Process and Procedure Development, As Needed</v>
      </c>
    </row>
    <row r="3" spans="1:10" x14ac:dyDescent="0.25">
      <c r="A3" s="50" t="str">
        <f>'b) Task Work'!B7</f>
        <v>BRI</v>
      </c>
      <c r="B3" s="50">
        <f>'b) Task Work'!C7</f>
        <v>2</v>
      </c>
      <c r="C3" s="50" t="str">
        <f>Setup!$A$9</f>
        <v>2019-10</v>
      </c>
      <c r="D3" s="49" t="str">
        <f>'b) Task Work'!D7</f>
        <v>G01</v>
      </c>
      <c r="E3" s="50" t="str">
        <f>'b) Task Work'!E7</f>
        <v>Develop Draft Right-of-Way Manual Sections</v>
      </c>
      <c r="F3" s="51">
        <f>'b) Task Work'!F7</f>
        <v>0</v>
      </c>
      <c r="G3" s="49">
        <f>'b) Task Work'!G7</f>
        <v>2</v>
      </c>
      <c r="H3" s="48">
        <f>'b) Task Work'!H7</f>
        <v>0</v>
      </c>
      <c r="I3" s="49">
        <f>'b) Task Work'!I7</f>
        <v>2</v>
      </c>
      <c r="J3" s="48">
        <f>'b) Task Work'!J7</f>
        <v>0</v>
      </c>
    </row>
    <row r="4" spans="1:10" x14ac:dyDescent="0.25">
      <c r="A4" s="50" t="str">
        <f>'b) Task Work'!B8</f>
        <v>BRI</v>
      </c>
      <c r="B4" s="50">
        <f>'b) Task Work'!C8</f>
        <v>2</v>
      </c>
      <c r="C4" s="50" t="str">
        <f>Setup!$A$9</f>
        <v>2019-10</v>
      </c>
      <c r="D4" s="49" t="str">
        <f>'b) Task Work'!D8</f>
        <v>G01</v>
      </c>
      <c r="E4" s="50" t="str">
        <f>'b) Task Work'!E8</f>
        <v>Develop Draft Right-of-Way Manual Sections</v>
      </c>
      <c r="F4" s="51">
        <f>'b) Task Work'!F8</f>
        <v>0</v>
      </c>
      <c r="G4" s="49">
        <f>'b) Task Work'!G8</f>
        <v>3</v>
      </c>
      <c r="H4" s="48">
        <f>'b) Task Work'!H8</f>
        <v>0</v>
      </c>
      <c r="I4" s="49">
        <f>'b) Task Work'!I8</f>
        <v>3</v>
      </c>
      <c r="J4" s="48">
        <f>'b) Task Work'!J8</f>
        <v>0</v>
      </c>
    </row>
    <row r="5" spans="1:10" x14ac:dyDescent="0.25">
      <c r="A5" s="50" t="str">
        <f>'b) Task Work'!B9</f>
        <v>BRI</v>
      </c>
      <c r="B5" s="50">
        <f>'b) Task Work'!C9</f>
        <v>2</v>
      </c>
      <c r="C5" s="50" t="str">
        <f>Setup!$A$9</f>
        <v>2019-10</v>
      </c>
      <c r="D5" s="49" t="str">
        <f>'b) Task Work'!D9</f>
        <v>G01</v>
      </c>
      <c r="E5" s="50" t="str">
        <f>'b) Task Work'!E9</f>
        <v>Develop Draft Right-of-Way Manual Sections</v>
      </c>
      <c r="F5" s="51">
        <f>'b) Task Work'!F9</f>
        <v>0</v>
      </c>
      <c r="G5" s="49">
        <f>'b) Task Work'!G9</f>
        <v>4</v>
      </c>
      <c r="H5" s="48">
        <f>'b) Task Work'!H9</f>
        <v>0</v>
      </c>
      <c r="I5" s="49">
        <f>'b) Task Work'!I9</f>
        <v>4</v>
      </c>
      <c r="J5" s="48">
        <f>'b) Task Work'!J9</f>
        <v>0</v>
      </c>
    </row>
    <row r="6" spans="1:10" x14ac:dyDescent="0.25">
      <c r="A6" s="50" t="str">
        <f>'b) Task Work'!B10</f>
        <v>BRI</v>
      </c>
      <c r="B6" s="50">
        <f>'b) Task Work'!C10</f>
        <v>2</v>
      </c>
      <c r="C6" s="50" t="str">
        <f>Setup!$A$9</f>
        <v>2019-10</v>
      </c>
      <c r="D6" s="49" t="str">
        <f>'b) Task Work'!D10</f>
        <v>G01</v>
      </c>
      <c r="E6" s="50" t="str">
        <f>'b) Task Work'!E10</f>
        <v>Develop Draft Right-of-Way Manual Sections</v>
      </c>
      <c r="F6" s="51">
        <f>'b) Task Work'!F10</f>
        <v>0</v>
      </c>
      <c r="G6" s="49">
        <f>'b) Task Work'!G10</f>
        <v>5</v>
      </c>
      <c r="H6" s="48">
        <f>'b) Task Work'!H10</f>
        <v>0</v>
      </c>
      <c r="I6" s="62">
        <f>'b) Task Work'!I10</f>
        <v>5</v>
      </c>
      <c r="J6" s="63">
        <f>'b) Task Work'!J10</f>
        <v>0</v>
      </c>
    </row>
    <row r="7" spans="1:10" x14ac:dyDescent="0.25">
      <c r="A7" s="50" t="str">
        <f>'b) Task Work'!B11</f>
        <v>BRI</v>
      </c>
      <c r="B7" s="50">
        <f>'b) Task Work'!C11</f>
        <v>2</v>
      </c>
      <c r="C7" s="50" t="str">
        <f>Setup!$A$9</f>
        <v>2019-10</v>
      </c>
      <c r="D7" s="49" t="str">
        <f>'b) Task Work'!D11</f>
        <v>G02</v>
      </c>
      <c r="E7" s="50" t="str">
        <f>'b) Task Work'!E11</f>
        <v>Right-of-Way Planning Efforts</v>
      </c>
      <c r="F7" s="51">
        <f>'b) Task Work'!F11</f>
        <v>0</v>
      </c>
      <c r="G7" s="49">
        <f>'b) Task Work'!G11</f>
        <v>1</v>
      </c>
      <c r="H7" s="48" t="str">
        <f>'b) Task Work'!H11</f>
        <v>Limited Scope Task - No Current Activities; No Current Billing</v>
      </c>
      <c r="I7" s="49">
        <f>'b) Task Work'!I11</f>
        <v>1</v>
      </c>
      <c r="J7" s="48" t="str">
        <f>'b) Task Work'!J11</f>
        <v>Process and Procedure Development, As Needed</v>
      </c>
    </row>
    <row r="8" spans="1:10" x14ac:dyDescent="0.25">
      <c r="A8" s="50" t="str">
        <f>'b) Task Work'!B12</f>
        <v>BRI</v>
      </c>
      <c r="B8" s="50">
        <f>'b) Task Work'!C12</f>
        <v>2</v>
      </c>
      <c r="C8" s="50" t="str">
        <f>Setup!$A$9</f>
        <v>2019-10</v>
      </c>
      <c r="D8" s="49" t="str">
        <f>'b) Task Work'!D12</f>
        <v>G02</v>
      </c>
      <c r="E8" s="50" t="str">
        <f>'b) Task Work'!E12</f>
        <v>Right-of-Way Planning Efforts</v>
      </c>
      <c r="F8" s="51">
        <f>'b) Task Work'!F12</f>
        <v>0</v>
      </c>
      <c r="G8" s="49">
        <f>'b) Task Work'!G12</f>
        <v>2</v>
      </c>
      <c r="H8" s="48">
        <f>'b) Task Work'!H12</f>
        <v>0</v>
      </c>
      <c r="I8" s="49">
        <f>'b) Task Work'!I12</f>
        <v>2</v>
      </c>
      <c r="J8" s="48">
        <f>'b) Task Work'!J12</f>
        <v>0</v>
      </c>
    </row>
    <row r="9" spans="1:10" x14ac:dyDescent="0.25">
      <c r="A9" s="50" t="str">
        <f>'b) Task Work'!B13</f>
        <v>BRI</v>
      </c>
      <c r="B9" s="50">
        <f>'b) Task Work'!C13</f>
        <v>2</v>
      </c>
      <c r="C9" s="50" t="str">
        <f>Setup!$A$9</f>
        <v>2019-10</v>
      </c>
      <c r="D9" s="49" t="str">
        <f>'b) Task Work'!D13</f>
        <v>G02</v>
      </c>
      <c r="E9" s="50" t="str">
        <f>'b) Task Work'!E13</f>
        <v>Right-of-Way Planning Efforts</v>
      </c>
      <c r="F9" s="51">
        <f>'b) Task Work'!F13</f>
        <v>0</v>
      </c>
      <c r="G9" s="49">
        <f>'b) Task Work'!G13</f>
        <v>3</v>
      </c>
      <c r="H9" s="48">
        <f>'b) Task Work'!H13</f>
        <v>0</v>
      </c>
      <c r="I9" s="49">
        <f>'b) Task Work'!I13</f>
        <v>3</v>
      </c>
      <c r="J9" s="48">
        <f>'b) Task Work'!J13</f>
        <v>0</v>
      </c>
    </row>
    <row r="10" spans="1:10" x14ac:dyDescent="0.25">
      <c r="A10" s="50" t="str">
        <f>'b) Task Work'!B14</f>
        <v>BRI</v>
      </c>
      <c r="B10" s="50">
        <f>'b) Task Work'!C14</f>
        <v>2</v>
      </c>
      <c r="C10" s="50" t="str">
        <f>Setup!$A$9</f>
        <v>2019-10</v>
      </c>
      <c r="D10" s="49" t="str">
        <f>'b) Task Work'!D14</f>
        <v>G02</v>
      </c>
      <c r="E10" s="50" t="str">
        <f>'b) Task Work'!E14</f>
        <v>Right-of-Way Planning Efforts</v>
      </c>
      <c r="F10" s="51">
        <f>'b) Task Work'!F14</f>
        <v>0</v>
      </c>
      <c r="G10" s="49">
        <f>'b) Task Work'!G14</f>
        <v>4</v>
      </c>
      <c r="H10" s="48">
        <f>'b) Task Work'!H14</f>
        <v>0</v>
      </c>
      <c r="I10" s="49">
        <f>'b) Task Work'!I14</f>
        <v>4</v>
      </c>
      <c r="J10" s="48">
        <f>'b) Task Work'!J14</f>
        <v>0</v>
      </c>
    </row>
    <row r="11" spans="1:10" x14ac:dyDescent="0.25">
      <c r="A11" s="50" t="str">
        <f>'b) Task Work'!B15</f>
        <v>BRI</v>
      </c>
      <c r="B11" s="50">
        <f>'b) Task Work'!C15</f>
        <v>2</v>
      </c>
      <c r="C11" s="50" t="str">
        <f>Setup!$A$9</f>
        <v>2019-10</v>
      </c>
      <c r="D11" s="49" t="str">
        <f>'b) Task Work'!D15</f>
        <v>G02</v>
      </c>
      <c r="E11" s="50" t="str">
        <f>'b) Task Work'!E15</f>
        <v>Right-of-Way Planning Efforts</v>
      </c>
      <c r="F11" s="51">
        <f>'b) Task Work'!F15</f>
        <v>0</v>
      </c>
      <c r="G11" s="49">
        <f>'b) Task Work'!G15</f>
        <v>5</v>
      </c>
      <c r="H11" s="48">
        <f>'b) Task Work'!H15</f>
        <v>0</v>
      </c>
      <c r="I11" s="49">
        <f>'b) Task Work'!I15</f>
        <v>5</v>
      </c>
      <c r="J11" s="48">
        <f>'b) Task Work'!J15</f>
        <v>0</v>
      </c>
    </row>
    <row r="12" spans="1:10" x14ac:dyDescent="0.25">
      <c r="A12" s="50" t="str">
        <f>'b) Task Work'!B16</f>
        <v>BRI</v>
      </c>
      <c r="B12" s="50">
        <f>'b) Task Work'!C16</f>
        <v>2</v>
      </c>
      <c r="C12" s="50" t="str">
        <f>Setup!$A$9</f>
        <v>2019-10</v>
      </c>
      <c r="D12" s="49" t="str">
        <f>'b) Task Work'!D16</f>
        <v>G03</v>
      </c>
      <c r="E12" s="50" t="str">
        <f>'b) Task Work'!E16</f>
        <v>Right-of-Entry / Early-Access Program</v>
      </c>
      <c r="F12" s="51">
        <f>'b) Task Work'!F16</f>
        <v>0.5</v>
      </c>
      <c r="G12" s="49">
        <f>'b) Task Work'!G16</f>
        <v>1</v>
      </c>
      <c r="H12" s="48" t="str">
        <f>'b) Task Work'!H16</f>
        <v>Integration / Coordination Meetings</v>
      </c>
      <c r="I12" s="49">
        <f>'b) Task Work'!I16</f>
        <v>1</v>
      </c>
      <c r="J12" s="48" t="str">
        <f>'b) Task Work'!J16</f>
        <v>Continued Coordination with Service Area Providers and Stakeholders</v>
      </c>
    </row>
    <row r="13" spans="1:10" x14ac:dyDescent="0.25">
      <c r="A13" s="50" t="str">
        <f>'b) Task Work'!B17</f>
        <v>BRI</v>
      </c>
      <c r="B13" s="50">
        <f>'b) Task Work'!C17</f>
        <v>2</v>
      </c>
      <c r="C13" s="50" t="str">
        <f>Setup!$A$9</f>
        <v>2019-10</v>
      </c>
      <c r="D13" s="49" t="str">
        <f>'b) Task Work'!D17</f>
        <v>G03</v>
      </c>
      <c r="E13" s="50" t="str">
        <f>'b) Task Work'!E17</f>
        <v>Right-of-Entry / Early-Access Program</v>
      </c>
      <c r="F13" s="51">
        <f>'b) Task Work'!F17</f>
        <v>0</v>
      </c>
      <c r="G13" s="49">
        <f>'b) Task Work'!G17</f>
        <v>2</v>
      </c>
      <c r="H13" s="48" t="str">
        <f>'b) Task Work'!H17</f>
        <v>Coordination with Service Area Providers, USBR, MID, GCID, TCCA, Tribal Representatives regarding real estate matters</v>
      </c>
      <c r="I13" s="49">
        <f>'b) Task Work'!I17</f>
        <v>2</v>
      </c>
      <c r="J13" s="48" t="str">
        <f>'b) Task Work'!J17</f>
        <v>Programmatic Real Estate Support</v>
      </c>
    </row>
    <row r="14" spans="1:10" x14ac:dyDescent="0.25">
      <c r="A14" s="50" t="str">
        <f>'b) Task Work'!B18</f>
        <v>BRI</v>
      </c>
      <c r="B14" s="50">
        <f>'b) Task Work'!C18</f>
        <v>2</v>
      </c>
      <c r="C14" s="50" t="str">
        <f>Setup!$A$9</f>
        <v>2019-10</v>
      </c>
      <c r="D14" s="49" t="str">
        <f>'b) Task Work'!D18</f>
        <v>G03</v>
      </c>
      <c r="E14" s="50" t="str">
        <f>'b) Task Work'!E18</f>
        <v>Right-of-Entry / Early-Access Program</v>
      </c>
      <c r="F14" s="51">
        <f>'b) Task Work'!F18</f>
        <v>0</v>
      </c>
      <c r="G14" s="49">
        <f>'b) Task Work'!G18</f>
        <v>3</v>
      </c>
      <c r="H14" s="48" t="str">
        <f>'b) Task Work'!H18</f>
        <v>Necessary Rights and Engagement for Geotech 2019</v>
      </c>
      <c r="I14" s="49">
        <f>'b) Task Work'!I18</f>
        <v>3</v>
      </c>
      <c r="J14" s="48" t="str">
        <f>'b) Task Work'!J18</f>
        <v>Continued Support of Geotech 2019</v>
      </c>
    </row>
    <row r="15" spans="1:10" x14ac:dyDescent="0.25">
      <c r="A15" s="50" t="str">
        <f>'b) Task Work'!B19</f>
        <v>BRI</v>
      </c>
      <c r="B15" s="50">
        <f>'b) Task Work'!C19</f>
        <v>2</v>
      </c>
      <c r="C15" s="50" t="str">
        <f>Setup!$A$9</f>
        <v>2019-10</v>
      </c>
      <c r="D15" s="49" t="str">
        <f>'b) Task Work'!D19</f>
        <v>G03</v>
      </c>
      <c r="E15" s="50" t="str">
        <f>'b) Task Work'!E19</f>
        <v>Right-of-Entry / Early-Access Program</v>
      </c>
      <c r="F15" s="51">
        <f>'b) Task Work'!F19</f>
        <v>0</v>
      </c>
      <c r="G15" s="49">
        <f>'b) Task Work'!G19</f>
        <v>4</v>
      </c>
      <c r="H15" s="48">
        <f>'b) Task Work'!H19</f>
        <v>0</v>
      </c>
      <c r="I15" s="49">
        <f>'b) Task Work'!I19</f>
        <v>4</v>
      </c>
      <c r="J15" s="48">
        <f>'b) Task Work'!J19</f>
        <v>0</v>
      </c>
    </row>
    <row r="16" spans="1:10" x14ac:dyDescent="0.25">
      <c r="A16" s="50" t="str">
        <f>'b) Task Work'!B20</f>
        <v>BRI</v>
      </c>
      <c r="B16" s="50">
        <f>'b) Task Work'!C20</f>
        <v>2</v>
      </c>
      <c r="C16" s="50" t="str">
        <f>Setup!$A$9</f>
        <v>2019-10</v>
      </c>
      <c r="D16" s="49" t="str">
        <f>'b) Task Work'!D20</f>
        <v>G03</v>
      </c>
      <c r="E16" s="50" t="str">
        <f>'b) Task Work'!E20</f>
        <v>Right-of-Entry / Early-Access Program</v>
      </c>
      <c r="F16" s="51">
        <f>'b) Task Work'!F20</f>
        <v>0</v>
      </c>
      <c r="G16" s="49">
        <f>'b) Task Work'!G20</f>
        <v>5</v>
      </c>
      <c r="H16" s="48">
        <f>'b) Task Work'!H20</f>
        <v>0</v>
      </c>
      <c r="I16" s="49">
        <f>'b) Task Work'!I20</f>
        <v>5</v>
      </c>
      <c r="J16" s="48">
        <f>'b) Task Work'!J20</f>
        <v>0</v>
      </c>
    </row>
    <row r="17" spans="1:10" x14ac:dyDescent="0.25">
      <c r="A17" s="50" t="str">
        <f>'b) Task Work'!B21</f>
        <v>BRI</v>
      </c>
      <c r="B17" s="50">
        <f>'b) Task Work'!C21</f>
        <v>2</v>
      </c>
      <c r="C17" s="50" t="str">
        <f>Setup!$A$9</f>
        <v>2019-10</v>
      </c>
      <c r="D17" s="49" t="str">
        <f>'b) Task Work'!D21</f>
        <v>G04</v>
      </c>
      <c r="E17" s="50" t="str">
        <f>'b) Task Work'!E21</f>
        <v>Property Management Program</v>
      </c>
      <c r="F17" s="51">
        <f>'b) Task Work'!F21</f>
        <v>0</v>
      </c>
      <c r="G17" s="49">
        <f>'b) Task Work'!G21</f>
        <v>1</v>
      </c>
      <c r="H17" s="48" t="str">
        <f>'b) Task Work'!H21</f>
        <v>As-Needed Task - No Current Need; No Current Billing</v>
      </c>
      <c r="I17" s="49">
        <f>'b) Task Work'!I21</f>
        <v>1</v>
      </c>
      <c r="J17" s="48" t="str">
        <f>'b) Task Work'!J21</f>
        <v>As Needed</v>
      </c>
    </row>
    <row r="18" spans="1:10" x14ac:dyDescent="0.25">
      <c r="A18" s="50" t="str">
        <f>'b) Task Work'!B22</f>
        <v>BRI</v>
      </c>
      <c r="B18" s="50">
        <f>'b) Task Work'!C22</f>
        <v>2</v>
      </c>
      <c r="C18" s="50" t="str">
        <f>Setup!$A$9</f>
        <v>2019-10</v>
      </c>
      <c r="D18" s="49" t="str">
        <f>'b) Task Work'!D22</f>
        <v>G04</v>
      </c>
      <c r="E18" s="50" t="str">
        <f>'b) Task Work'!E22</f>
        <v>Property Management Program</v>
      </c>
      <c r="F18" s="51">
        <f>'b) Task Work'!F22</f>
        <v>0</v>
      </c>
      <c r="G18" s="49">
        <f>'b) Task Work'!G22</f>
        <v>2</v>
      </c>
      <c r="H18" s="48">
        <f>'b) Task Work'!H22</f>
        <v>0</v>
      </c>
      <c r="I18" s="49">
        <f>'b) Task Work'!I22</f>
        <v>2</v>
      </c>
      <c r="J18" s="48">
        <f>'b) Task Work'!J22</f>
        <v>0</v>
      </c>
    </row>
    <row r="19" spans="1:10" x14ac:dyDescent="0.25">
      <c r="A19" s="50" t="str">
        <f>'b) Task Work'!B23</f>
        <v>BRI</v>
      </c>
      <c r="B19" s="50">
        <f>'b) Task Work'!C23</f>
        <v>2</v>
      </c>
      <c r="C19" s="50" t="str">
        <f>Setup!$A$9</f>
        <v>2019-10</v>
      </c>
      <c r="D19" s="49" t="str">
        <f>'b) Task Work'!D23</f>
        <v>G04</v>
      </c>
      <c r="E19" s="50" t="str">
        <f>'b) Task Work'!E23</f>
        <v>Property Management Program</v>
      </c>
      <c r="F19" s="51">
        <f>'b) Task Work'!F23</f>
        <v>0</v>
      </c>
      <c r="G19" s="49">
        <f>'b) Task Work'!G23</f>
        <v>3</v>
      </c>
      <c r="H19" s="48">
        <f>'b) Task Work'!H23</f>
        <v>0</v>
      </c>
      <c r="I19" s="49">
        <f>'b) Task Work'!I23</f>
        <v>3</v>
      </c>
      <c r="J19" s="48">
        <f>'b) Task Work'!J23</f>
        <v>0</v>
      </c>
    </row>
    <row r="20" spans="1:10" x14ac:dyDescent="0.25">
      <c r="A20" s="50" t="str">
        <f>'b) Task Work'!B24</f>
        <v>BRI</v>
      </c>
      <c r="B20" s="50">
        <f>'b) Task Work'!C24</f>
        <v>2</v>
      </c>
      <c r="C20" s="50" t="str">
        <f>Setup!$A$9</f>
        <v>2019-10</v>
      </c>
      <c r="D20" s="49" t="str">
        <f>'b) Task Work'!D24</f>
        <v>G04</v>
      </c>
      <c r="E20" s="50" t="str">
        <f>'b) Task Work'!E24</f>
        <v>Property Management Program</v>
      </c>
      <c r="F20" s="51">
        <f>'b) Task Work'!F24</f>
        <v>0</v>
      </c>
      <c r="G20" s="49">
        <f>'b) Task Work'!G24</f>
        <v>4</v>
      </c>
      <c r="H20" s="48">
        <f>'b) Task Work'!H24</f>
        <v>0</v>
      </c>
      <c r="I20" s="49">
        <f>'b) Task Work'!I24</f>
        <v>4</v>
      </c>
      <c r="J20" s="48">
        <f>'b) Task Work'!J24</f>
        <v>0</v>
      </c>
    </row>
    <row r="21" spans="1:10" x14ac:dyDescent="0.25">
      <c r="A21" s="50" t="str">
        <f>'b) Task Work'!B25</f>
        <v>BRI</v>
      </c>
      <c r="B21" s="50">
        <f>'b) Task Work'!C25</f>
        <v>2</v>
      </c>
      <c r="C21" s="50" t="str">
        <f>Setup!$A$9</f>
        <v>2019-10</v>
      </c>
      <c r="D21" s="49" t="str">
        <f>'b) Task Work'!D25</f>
        <v>G04</v>
      </c>
      <c r="E21" s="50" t="str">
        <f>'b) Task Work'!E25</f>
        <v>Property Management Program</v>
      </c>
      <c r="F21" s="51">
        <f>'b) Task Work'!F25</f>
        <v>0</v>
      </c>
      <c r="G21" s="49">
        <f>'b) Task Work'!G25</f>
        <v>5</v>
      </c>
      <c r="H21" s="48">
        <f>'b) Task Work'!H25</f>
        <v>0</v>
      </c>
      <c r="I21" s="49">
        <f>'b) Task Work'!I25</f>
        <v>5</v>
      </c>
      <c r="J21" s="48">
        <f>'b) Task Work'!J25</f>
        <v>0</v>
      </c>
    </row>
    <row r="22" spans="1:10" x14ac:dyDescent="0.25">
      <c r="A22" s="50" t="str">
        <f>'b) Task Work'!B26</f>
        <v>BRI</v>
      </c>
      <c r="B22" s="50">
        <f>'b) Task Work'!C26</f>
        <v>2</v>
      </c>
      <c r="C22" s="50" t="str">
        <f>Setup!$A$9</f>
        <v>2019-10</v>
      </c>
      <c r="D22" s="49" t="str">
        <f>'b) Task Work'!D26</f>
        <v>G05</v>
      </c>
      <c r="E22" s="50" t="str">
        <f>'b) Task Work'!E26</f>
        <v>Public Outreach and Community Engagement</v>
      </c>
      <c r="F22" s="51">
        <f>'b) Task Work'!F26</f>
        <v>0.5</v>
      </c>
      <c r="G22" s="49">
        <f>'b) Task Work'!G26</f>
        <v>1</v>
      </c>
      <c r="H22" s="48" t="str">
        <f>'b) Task Work'!H26</f>
        <v>Coordination with External Communications Team</v>
      </c>
      <c r="I22" s="49">
        <f>'b) Task Work'!I26</f>
        <v>1</v>
      </c>
      <c r="J22" s="48" t="str">
        <f>'b) Task Work'!J26</f>
        <v>Coordination with External Communications Team</v>
      </c>
    </row>
    <row r="23" spans="1:10" x14ac:dyDescent="0.25">
      <c r="A23" s="50" t="str">
        <f>'b) Task Work'!B27</f>
        <v>BRI</v>
      </c>
      <c r="B23" s="50">
        <f>'b) Task Work'!C27</f>
        <v>2</v>
      </c>
      <c r="C23" s="50" t="str">
        <f>Setup!$A$9</f>
        <v>2019-10</v>
      </c>
      <c r="D23" s="49" t="str">
        <f>'b) Task Work'!D27</f>
        <v>G05</v>
      </c>
      <c r="E23" s="50" t="str">
        <f>'b) Task Work'!E27</f>
        <v>Public Outreach and Community Engagement</v>
      </c>
      <c r="F23" s="51">
        <f>'b) Task Work'!F27</f>
        <v>0</v>
      </c>
      <c r="G23" s="49">
        <f>'b) Task Work'!G27</f>
        <v>2</v>
      </c>
      <c r="H23" s="48" t="str">
        <f>'b) Task Work'!H27</f>
        <v>Landowner / Stakeholder Outreach and Engagement</v>
      </c>
      <c r="I23" s="49">
        <f>'b) Task Work'!I27</f>
        <v>2</v>
      </c>
      <c r="J23" s="48" t="str">
        <f>'b) Task Work'!J27</f>
        <v>Landowner / Stakeholder Outreach and Engagement</v>
      </c>
    </row>
    <row r="24" spans="1:10" x14ac:dyDescent="0.25">
      <c r="A24" s="50" t="str">
        <f>'b) Task Work'!B28</f>
        <v>BRI</v>
      </c>
      <c r="B24" s="50">
        <f>'b) Task Work'!C28</f>
        <v>2</v>
      </c>
      <c r="C24" s="50" t="str">
        <f>Setup!$A$9</f>
        <v>2019-10</v>
      </c>
      <c r="D24" s="49" t="str">
        <f>'b) Task Work'!D28</f>
        <v>G05</v>
      </c>
      <c r="E24" s="50" t="str">
        <f>'b) Task Work'!E28</f>
        <v>Public Outreach and Community Engagement</v>
      </c>
      <c r="F24" s="51">
        <f>'b) Task Work'!F28</f>
        <v>0</v>
      </c>
      <c r="G24" s="49">
        <f>'b) Task Work'!G28</f>
        <v>3</v>
      </c>
      <c r="H24" s="48" t="str">
        <f>'b) Task Work'!H28</f>
        <v>Support of Geotech 2019</v>
      </c>
      <c r="I24" s="49">
        <f>'b) Task Work'!I28</f>
        <v>3</v>
      </c>
      <c r="J24" s="48" t="str">
        <f>'b) Task Work'!J28</f>
        <v>Continued Support of Geotech 2019</v>
      </c>
    </row>
    <row r="25" spans="1:10" x14ac:dyDescent="0.25">
      <c r="A25" s="50" t="str">
        <f>'b) Task Work'!B29</f>
        <v>BRI</v>
      </c>
      <c r="B25" s="50">
        <f>'b) Task Work'!C29</f>
        <v>2</v>
      </c>
      <c r="C25" s="50" t="str">
        <f>Setup!$A$9</f>
        <v>2019-10</v>
      </c>
      <c r="D25" s="49" t="str">
        <f>'b) Task Work'!D29</f>
        <v>G05</v>
      </c>
      <c r="E25" s="50" t="str">
        <f>'b) Task Work'!E29</f>
        <v>Public Outreach and Community Engagement</v>
      </c>
      <c r="F25" s="51">
        <f>'b) Task Work'!F29</f>
        <v>0</v>
      </c>
      <c r="G25" s="49">
        <f>'b) Task Work'!G29</f>
        <v>4</v>
      </c>
      <c r="H25" s="48">
        <f>'b) Task Work'!H29</f>
        <v>0</v>
      </c>
      <c r="I25" s="49">
        <f>'b) Task Work'!I29</f>
        <v>4</v>
      </c>
      <c r="J25" s="48">
        <f>'b) Task Work'!J29</f>
        <v>0</v>
      </c>
    </row>
    <row r="26" spans="1:10" x14ac:dyDescent="0.25">
      <c r="A26" s="50" t="str">
        <f>'b) Task Work'!B30</f>
        <v>BRI</v>
      </c>
      <c r="B26" s="50">
        <f>'b) Task Work'!C30</f>
        <v>2</v>
      </c>
      <c r="C26" s="50" t="str">
        <f>Setup!$A$9</f>
        <v>2019-10</v>
      </c>
      <c r="D26" s="49" t="str">
        <f>'b) Task Work'!D30</f>
        <v>G05</v>
      </c>
      <c r="E26" s="50" t="str">
        <f>'b) Task Work'!E30</f>
        <v>Public Outreach and Community Engagement</v>
      </c>
      <c r="F26" s="51">
        <f>'b) Task Work'!F30</f>
        <v>0</v>
      </c>
      <c r="G26" s="49">
        <f>'b) Task Work'!G30</f>
        <v>5</v>
      </c>
      <c r="H26" s="48">
        <f>'b) Task Work'!H30</f>
        <v>0</v>
      </c>
      <c r="I26" s="49">
        <f>'b) Task Work'!I30</f>
        <v>5</v>
      </c>
      <c r="J26" s="48">
        <f>'b) Task Work'!J30</f>
        <v>0</v>
      </c>
    </row>
    <row r="27" spans="1:10" x14ac:dyDescent="0.25">
      <c r="A27" s="50" t="str">
        <f>'b) Task Work'!B31</f>
        <v>BRI</v>
      </c>
      <c r="B27" s="50">
        <f>'b) Task Work'!C31</f>
        <v>2</v>
      </c>
      <c r="C27" s="50" t="str">
        <f>Setup!$A$9</f>
        <v>2019-10</v>
      </c>
      <c r="D27" s="49" t="str">
        <f>'b) Task Work'!D31</f>
        <v>G98</v>
      </c>
      <c r="E27" s="50" t="str">
        <f>'b) Task Work'!E31</f>
        <v>Project Management / QC</v>
      </c>
      <c r="F27" s="51">
        <f>'b) Task Work'!F31</f>
        <v>0.5</v>
      </c>
      <c r="G27" s="49">
        <f>'b) Task Work'!G31</f>
        <v>1</v>
      </c>
      <c r="H27" s="48" t="str">
        <f>'b) Task Work'!H31</f>
        <v>Attendance at Meetings</v>
      </c>
      <c r="I27" s="49">
        <f>'b) Task Work'!I31</f>
        <v>1</v>
      </c>
      <c r="J27" s="48" t="str">
        <f>'b) Task Work'!J31</f>
        <v>Attendance at Meetings</v>
      </c>
    </row>
    <row r="28" spans="1:10" x14ac:dyDescent="0.25">
      <c r="A28" s="50" t="str">
        <f>'b) Task Work'!B32</f>
        <v>BRI</v>
      </c>
      <c r="B28" s="50">
        <f>'b) Task Work'!C32</f>
        <v>2</v>
      </c>
      <c r="C28" s="50" t="str">
        <f>Setup!$A$9</f>
        <v>2019-10</v>
      </c>
      <c r="D28" s="49" t="str">
        <f>'b) Task Work'!D32</f>
        <v>G98</v>
      </c>
      <c r="E28" s="50" t="str">
        <f>'b) Task Work'!E32</f>
        <v>Project Management / QC</v>
      </c>
      <c r="F28" s="51">
        <f>'b) Task Work'!F32</f>
        <v>0</v>
      </c>
      <c r="G28" s="49">
        <f>'b) Task Work'!G32</f>
        <v>2</v>
      </c>
      <c r="H28" s="48" t="str">
        <f>'b) Task Work'!H32</f>
        <v>Tracking, Reporting</v>
      </c>
      <c r="I28" s="49">
        <f>'b) Task Work'!I32</f>
        <v>2</v>
      </c>
      <c r="J28" s="48" t="str">
        <f>'b) Task Work'!J32</f>
        <v>Tracking, Reporting</v>
      </c>
    </row>
    <row r="29" spans="1:10" x14ac:dyDescent="0.25">
      <c r="A29" s="50" t="str">
        <f>'b) Task Work'!B33</f>
        <v>BRI</v>
      </c>
      <c r="B29" s="50">
        <f>'b) Task Work'!C33</f>
        <v>2</v>
      </c>
      <c r="C29" s="50" t="str">
        <f>Setup!$A$9</f>
        <v>2019-10</v>
      </c>
      <c r="D29" s="49" t="str">
        <f>'b) Task Work'!D33</f>
        <v>G98</v>
      </c>
      <c r="E29" s="50" t="str">
        <f>'b) Task Work'!E33</f>
        <v>Project Management / QC</v>
      </c>
      <c r="F29" s="51">
        <f>'b) Task Work'!F33</f>
        <v>0</v>
      </c>
      <c r="G29" s="49">
        <f>'b) Task Work'!G33</f>
        <v>3</v>
      </c>
      <c r="H29" s="48" t="str">
        <f>'b) Task Work'!H33</f>
        <v>Coordination Efforts - Other Service Area Providers, Subs, Personnel, etc</v>
      </c>
      <c r="I29" s="49">
        <f>'b) Task Work'!I33</f>
        <v>3</v>
      </c>
      <c r="J29" s="48" t="str">
        <f>'b) Task Work'!J33</f>
        <v>Coordination Efforts - Other Service Area Providers, Subs, Personnel, etc</v>
      </c>
    </row>
    <row r="30" spans="1:10" x14ac:dyDescent="0.25">
      <c r="A30" s="50" t="str">
        <f>'b) Task Work'!B34</f>
        <v>BRI</v>
      </c>
      <c r="B30" s="50">
        <f>'b) Task Work'!C34</f>
        <v>2</v>
      </c>
      <c r="C30" s="50" t="str">
        <f>Setup!$A$9</f>
        <v>2019-10</v>
      </c>
      <c r="D30" s="49" t="str">
        <f>'b) Task Work'!D34</f>
        <v>G98</v>
      </c>
      <c r="E30" s="50" t="str">
        <f>'b) Task Work'!E34</f>
        <v>Project Management / QC</v>
      </c>
      <c r="F30" s="51">
        <f>'b) Task Work'!F34</f>
        <v>0</v>
      </c>
      <c r="G30" s="49">
        <f>'b) Task Work'!G34</f>
        <v>4</v>
      </c>
      <c r="H30" s="48">
        <f>'b) Task Work'!H34</f>
        <v>0</v>
      </c>
      <c r="I30" s="49">
        <f>'b) Task Work'!I34</f>
        <v>4</v>
      </c>
      <c r="J30" s="48">
        <f>'b) Task Work'!J34</f>
        <v>0</v>
      </c>
    </row>
    <row r="31" spans="1:10" x14ac:dyDescent="0.25">
      <c r="A31" s="50" t="str">
        <f>'b) Task Work'!B35</f>
        <v>BRI</v>
      </c>
      <c r="B31" s="50">
        <f>'b) Task Work'!C35</f>
        <v>2</v>
      </c>
      <c r="C31" s="50" t="str">
        <f>Setup!$A$9</f>
        <v>2019-10</v>
      </c>
      <c r="D31" s="49" t="str">
        <f>'b) Task Work'!D35</f>
        <v>G98</v>
      </c>
      <c r="E31" s="50" t="str">
        <f>'b) Task Work'!E35</f>
        <v>Project Management / QC</v>
      </c>
      <c r="F31" s="51">
        <f>'b) Task Work'!F35</f>
        <v>0</v>
      </c>
      <c r="G31" s="49">
        <f>'b) Task Work'!G35</f>
        <v>5</v>
      </c>
      <c r="H31" s="48">
        <f>'b) Task Work'!H35</f>
        <v>0</v>
      </c>
      <c r="I31" s="49">
        <f>'b) Task Work'!I35</f>
        <v>5</v>
      </c>
      <c r="J31" s="48">
        <f>'b) Task Work'!J35</f>
        <v>0</v>
      </c>
    </row>
    <row r="32" spans="1:10" ht="30" x14ac:dyDescent="0.25">
      <c r="A32" s="50" t="str">
        <f>'b) Task Work'!B36</f>
        <v>BRI</v>
      </c>
      <c r="B32" s="50">
        <f>'b) Task Work'!C36</f>
        <v>2</v>
      </c>
      <c r="C32" s="50" t="str">
        <f>Setup!$A$9</f>
        <v>2019-10</v>
      </c>
      <c r="D32" s="49" t="str">
        <f>'b) Task Work'!D36</f>
        <v>G99</v>
      </c>
      <c r="E32" s="50" t="str">
        <f>'b) Task Work'!E36</f>
        <v>Expenses</v>
      </c>
      <c r="F32" s="51" t="str">
        <f>'b) Task Work'!F36</f>
        <v>na</v>
      </c>
      <c r="G32" s="49">
        <f>'b) Task Work'!G36</f>
        <v>1</v>
      </c>
      <c r="H32" s="48" t="str">
        <f>'b) Task Work'!H36</f>
        <v>Approved Expenses, as-needed to execute directed Tasks</v>
      </c>
      <c r="I32" s="49">
        <f>'b) Task Work'!I36</f>
        <v>1</v>
      </c>
      <c r="J32" s="48" t="str">
        <f>'b) Task Work'!J36</f>
        <v>Approved Expenses, as-needed to execute directed Tasks</v>
      </c>
    </row>
    <row r="33" spans="1:10" x14ac:dyDescent="0.25">
      <c r="A33" s="50" t="str">
        <f>'b) Task Work'!B37</f>
        <v>BRI</v>
      </c>
      <c r="B33" s="50">
        <f>'b) Task Work'!C37</f>
        <v>2</v>
      </c>
      <c r="C33" s="50" t="str">
        <f>Setup!$A$9</f>
        <v>2019-10</v>
      </c>
      <c r="D33" s="49" t="str">
        <f>'b) Task Work'!D37</f>
        <v>G99</v>
      </c>
      <c r="E33" s="50" t="str">
        <f>'b) Task Work'!E37</f>
        <v>Expenses</v>
      </c>
      <c r="F33" s="51">
        <f>'b) Task Work'!F37</f>
        <v>0</v>
      </c>
      <c r="G33" s="49">
        <f>'b) Task Work'!G37</f>
        <v>2</v>
      </c>
      <c r="H33" s="48">
        <f>'b) Task Work'!H37</f>
        <v>0</v>
      </c>
      <c r="I33" s="49">
        <f>'b) Task Work'!I37</f>
        <v>2</v>
      </c>
      <c r="J33" s="48">
        <f>'b) Task Work'!J37</f>
        <v>0</v>
      </c>
    </row>
    <row r="34" spans="1:10" x14ac:dyDescent="0.25">
      <c r="A34" s="50" t="str">
        <f>'b) Task Work'!B38</f>
        <v>BRI</v>
      </c>
      <c r="B34" s="50">
        <f>'b) Task Work'!C38</f>
        <v>2</v>
      </c>
      <c r="C34" s="50" t="str">
        <f>Setup!$A$9</f>
        <v>2019-10</v>
      </c>
      <c r="D34" s="49" t="str">
        <f>'b) Task Work'!D38</f>
        <v>G99</v>
      </c>
      <c r="E34" s="50" t="str">
        <f>'b) Task Work'!E38</f>
        <v>Expenses</v>
      </c>
      <c r="F34" s="51">
        <f>'b) Task Work'!F38</f>
        <v>0</v>
      </c>
      <c r="G34" s="49">
        <f>'b) Task Work'!G38</f>
        <v>3</v>
      </c>
      <c r="H34" s="48">
        <f>'b) Task Work'!H38</f>
        <v>0</v>
      </c>
      <c r="I34" s="49">
        <f>'b) Task Work'!I38</f>
        <v>3</v>
      </c>
      <c r="J34" s="48">
        <f>'b) Task Work'!J38</f>
        <v>0</v>
      </c>
    </row>
    <row r="35" spans="1:10" x14ac:dyDescent="0.25">
      <c r="A35" s="50" t="str">
        <f>'b) Task Work'!B39</f>
        <v>BRI</v>
      </c>
      <c r="B35" s="50">
        <f>'b) Task Work'!C39</f>
        <v>2</v>
      </c>
      <c r="C35" s="50" t="str">
        <f>Setup!$A$9</f>
        <v>2019-10</v>
      </c>
      <c r="D35" s="49" t="str">
        <f>'b) Task Work'!D39</f>
        <v>G99</v>
      </c>
      <c r="E35" s="50" t="str">
        <f>'b) Task Work'!E39</f>
        <v>Expenses</v>
      </c>
      <c r="F35" s="51">
        <f>'b) Task Work'!F39</f>
        <v>0</v>
      </c>
      <c r="G35" s="49">
        <f>'b) Task Work'!G39</f>
        <v>4</v>
      </c>
      <c r="H35" s="48">
        <f>'b) Task Work'!H39</f>
        <v>0</v>
      </c>
      <c r="I35" s="49">
        <f>'b) Task Work'!I39</f>
        <v>4</v>
      </c>
      <c r="J35" s="48">
        <f>'b) Task Work'!J39</f>
        <v>0</v>
      </c>
    </row>
    <row r="36" spans="1:10" x14ac:dyDescent="0.25">
      <c r="A36" s="50" t="str">
        <f>'b) Task Work'!B40</f>
        <v>BRI</v>
      </c>
      <c r="B36" s="50">
        <f>'b) Task Work'!C40</f>
        <v>2</v>
      </c>
      <c r="C36" s="50" t="str">
        <f>Setup!$A$9</f>
        <v>2019-10</v>
      </c>
      <c r="D36" s="49" t="str">
        <f>'b) Task Work'!D40</f>
        <v>G99</v>
      </c>
      <c r="E36" s="50" t="str">
        <f>'b) Task Work'!E40</f>
        <v>Expenses</v>
      </c>
      <c r="F36" s="51">
        <f>'b) Task Work'!F40</f>
        <v>0</v>
      </c>
      <c r="G36" s="49">
        <f>'b) Task Work'!G40</f>
        <v>5</v>
      </c>
      <c r="H36" s="48">
        <f>'b) Task Work'!H40</f>
        <v>0</v>
      </c>
      <c r="I36" s="49">
        <f>'b) Task Work'!I40</f>
        <v>5</v>
      </c>
      <c r="J36" s="48">
        <f>'b) Task Work'!J40</f>
        <v>0</v>
      </c>
    </row>
    <row r="37" spans="1:10" x14ac:dyDescent="0.25">
      <c r="A37" s="50" t="str">
        <f>'b) Task Work'!B41</f>
        <v>BRI</v>
      </c>
      <c r="B37" s="50">
        <f>'b) Task Work'!C41</f>
        <v>2</v>
      </c>
      <c r="C37" s="50" t="str">
        <f>Setup!$A$9</f>
        <v>2019-10</v>
      </c>
      <c r="D37" s="49" t="str">
        <f>'b) Task Work'!D41</f>
        <v/>
      </c>
      <c r="E37" s="50" t="str">
        <f>'b) Task Work'!E41</f>
        <v/>
      </c>
      <c r="F37" s="51">
        <f>'b) Task Work'!F41</f>
        <v>0</v>
      </c>
      <c r="G37" s="49">
        <f>'b) Task Work'!G41</f>
        <v>1</v>
      </c>
      <c r="H37" s="48">
        <f>'b) Task Work'!H41</f>
        <v>0</v>
      </c>
      <c r="I37" s="49">
        <f>'b) Task Work'!I41</f>
        <v>1</v>
      </c>
      <c r="J37" s="48">
        <f>'b) Task Work'!J41</f>
        <v>0</v>
      </c>
    </row>
    <row r="38" spans="1:10" x14ac:dyDescent="0.25">
      <c r="A38" s="50" t="str">
        <f>'b) Task Work'!B42</f>
        <v>BRI</v>
      </c>
      <c r="B38" s="50">
        <f>'b) Task Work'!C42</f>
        <v>2</v>
      </c>
      <c r="C38" s="50" t="str">
        <f>Setup!$A$9</f>
        <v>2019-10</v>
      </c>
      <c r="D38" s="49" t="str">
        <f>'b) Task Work'!D42</f>
        <v/>
      </c>
      <c r="E38" s="50" t="str">
        <f>'b) Task Work'!E42</f>
        <v/>
      </c>
      <c r="F38" s="51">
        <f>'b) Task Work'!F42</f>
        <v>0</v>
      </c>
      <c r="G38" s="49">
        <f>'b) Task Work'!G42</f>
        <v>2</v>
      </c>
      <c r="H38" s="48">
        <f>'b) Task Work'!H42</f>
        <v>0</v>
      </c>
      <c r="I38" s="49">
        <f>'b) Task Work'!I42</f>
        <v>2</v>
      </c>
      <c r="J38" s="48">
        <f>'b) Task Work'!J42</f>
        <v>0</v>
      </c>
    </row>
    <row r="39" spans="1:10" x14ac:dyDescent="0.25">
      <c r="A39" s="50" t="str">
        <f>'b) Task Work'!B43</f>
        <v>BRI</v>
      </c>
      <c r="B39" s="50">
        <f>'b) Task Work'!C43</f>
        <v>2</v>
      </c>
      <c r="C39" s="50" t="str">
        <f>Setup!$A$9</f>
        <v>2019-10</v>
      </c>
      <c r="D39" s="49" t="str">
        <f>'b) Task Work'!D43</f>
        <v/>
      </c>
      <c r="E39" s="50" t="str">
        <f>'b) Task Work'!E43</f>
        <v/>
      </c>
      <c r="F39" s="51">
        <f>'b) Task Work'!F43</f>
        <v>0</v>
      </c>
      <c r="G39" s="49">
        <f>'b) Task Work'!G43</f>
        <v>3</v>
      </c>
      <c r="H39" s="48">
        <f>'b) Task Work'!H43</f>
        <v>0</v>
      </c>
      <c r="I39" s="49">
        <f>'b) Task Work'!I43</f>
        <v>3</v>
      </c>
      <c r="J39" s="48">
        <f>'b) Task Work'!J43</f>
        <v>0</v>
      </c>
    </row>
    <row r="40" spans="1:10" x14ac:dyDescent="0.25">
      <c r="A40" s="50" t="str">
        <f>'b) Task Work'!B44</f>
        <v>BRI</v>
      </c>
      <c r="B40" s="50">
        <f>'b) Task Work'!C44</f>
        <v>2</v>
      </c>
      <c r="C40" s="50" t="str">
        <f>Setup!$A$9</f>
        <v>2019-10</v>
      </c>
      <c r="D40" s="49" t="str">
        <f>'b) Task Work'!D44</f>
        <v/>
      </c>
      <c r="E40" s="50" t="str">
        <f>'b) Task Work'!E44</f>
        <v/>
      </c>
      <c r="F40" s="51">
        <f>'b) Task Work'!F44</f>
        <v>0</v>
      </c>
      <c r="G40" s="49">
        <f>'b) Task Work'!G44</f>
        <v>4</v>
      </c>
      <c r="H40" s="48">
        <f>'b) Task Work'!H44</f>
        <v>0</v>
      </c>
      <c r="I40" s="49">
        <f>'b) Task Work'!I44</f>
        <v>4</v>
      </c>
      <c r="J40" s="48">
        <f>'b) Task Work'!J44</f>
        <v>0</v>
      </c>
    </row>
    <row r="41" spans="1:10" x14ac:dyDescent="0.25">
      <c r="A41" s="50" t="str">
        <f>'b) Task Work'!B45</f>
        <v>BRI</v>
      </c>
      <c r="B41" s="50">
        <f>'b) Task Work'!C45</f>
        <v>2</v>
      </c>
      <c r="C41" s="50" t="str">
        <f>Setup!$A$9</f>
        <v>2019-10</v>
      </c>
      <c r="D41" s="49" t="str">
        <f>'b) Task Work'!D45</f>
        <v/>
      </c>
      <c r="E41" s="50" t="str">
        <f>'b) Task Work'!E45</f>
        <v/>
      </c>
      <c r="F41" s="51">
        <f>'b) Task Work'!F45</f>
        <v>0</v>
      </c>
      <c r="G41" s="49">
        <f>'b) Task Work'!G45</f>
        <v>5</v>
      </c>
      <c r="H41" s="48">
        <f>'b) Task Work'!H45</f>
        <v>0</v>
      </c>
      <c r="I41" s="49">
        <f>'b) Task Work'!I45</f>
        <v>5</v>
      </c>
      <c r="J41" s="48">
        <f>'b) Task Work'!J45</f>
        <v>0</v>
      </c>
    </row>
    <row r="42" spans="1:10" x14ac:dyDescent="0.25">
      <c r="A42" s="50" t="str">
        <f>'b) Task Work'!B46</f>
        <v>BRI</v>
      </c>
      <c r="B42" s="50">
        <f>'b) Task Work'!C46</f>
        <v>2</v>
      </c>
      <c r="C42" s="50" t="str">
        <f>Setup!$A$9</f>
        <v>2019-10</v>
      </c>
      <c r="D42" s="49" t="str">
        <f>'b) Task Work'!D46</f>
        <v/>
      </c>
      <c r="E42" s="50" t="str">
        <f>'b) Task Work'!E46</f>
        <v/>
      </c>
      <c r="F42" s="51">
        <f>'b) Task Work'!F46</f>
        <v>0</v>
      </c>
      <c r="G42" s="49">
        <f>'b) Task Work'!G46</f>
        <v>1</v>
      </c>
      <c r="H42" s="48">
        <f>'b) Task Work'!H46</f>
        <v>0</v>
      </c>
      <c r="I42" s="49">
        <f>'b) Task Work'!I46</f>
        <v>1</v>
      </c>
      <c r="J42" s="48">
        <f>'b) Task Work'!J46</f>
        <v>0</v>
      </c>
    </row>
    <row r="43" spans="1:10" x14ac:dyDescent="0.25">
      <c r="A43" s="50" t="str">
        <f>'b) Task Work'!B47</f>
        <v>BRI</v>
      </c>
      <c r="B43" s="50">
        <f>'b) Task Work'!C47</f>
        <v>2</v>
      </c>
      <c r="C43" s="50" t="str">
        <f>Setup!$A$9</f>
        <v>2019-10</v>
      </c>
      <c r="D43" s="49" t="str">
        <f>'b) Task Work'!D47</f>
        <v/>
      </c>
      <c r="E43" s="50" t="str">
        <f>'b) Task Work'!E47</f>
        <v/>
      </c>
      <c r="F43" s="51">
        <f>'b) Task Work'!F47</f>
        <v>0</v>
      </c>
      <c r="G43" s="49">
        <f>'b) Task Work'!G47</f>
        <v>2</v>
      </c>
      <c r="H43" s="48">
        <f>'b) Task Work'!H47</f>
        <v>0</v>
      </c>
      <c r="I43" s="49">
        <f>'b) Task Work'!I47</f>
        <v>2</v>
      </c>
      <c r="J43" s="48">
        <f>'b) Task Work'!J47</f>
        <v>0</v>
      </c>
    </row>
    <row r="44" spans="1:10" x14ac:dyDescent="0.25">
      <c r="A44" s="50" t="str">
        <f>'b) Task Work'!B48</f>
        <v>BRI</v>
      </c>
      <c r="B44" s="50">
        <f>'b) Task Work'!C48</f>
        <v>2</v>
      </c>
      <c r="C44" s="50" t="str">
        <f>Setup!$A$9</f>
        <v>2019-10</v>
      </c>
      <c r="D44" s="49" t="str">
        <f>'b) Task Work'!D48</f>
        <v/>
      </c>
      <c r="E44" s="50" t="str">
        <f>'b) Task Work'!E48</f>
        <v/>
      </c>
      <c r="F44" s="51">
        <f>'b) Task Work'!F48</f>
        <v>0</v>
      </c>
      <c r="G44" s="49">
        <f>'b) Task Work'!G48</f>
        <v>3</v>
      </c>
      <c r="H44" s="48">
        <f>'b) Task Work'!H48</f>
        <v>0</v>
      </c>
      <c r="I44" s="49">
        <f>'b) Task Work'!I48</f>
        <v>3</v>
      </c>
      <c r="J44" s="48">
        <f>'b) Task Work'!J48</f>
        <v>0</v>
      </c>
    </row>
    <row r="45" spans="1:10" x14ac:dyDescent="0.25">
      <c r="A45" s="50" t="str">
        <f>'b) Task Work'!B49</f>
        <v>BRI</v>
      </c>
      <c r="B45" s="50">
        <f>'b) Task Work'!C49</f>
        <v>2</v>
      </c>
      <c r="C45" s="50" t="str">
        <f>Setup!$A$9</f>
        <v>2019-10</v>
      </c>
      <c r="D45" s="49" t="str">
        <f>'b) Task Work'!D49</f>
        <v/>
      </c>
      <c r="E45" s="50" t="str">
        <f>'b) Task Work'!E49</f>
        <v/>
      </c>
      <c r="F45" s="51">
        <f>'b) Task Work'!F49</f>
        <v>0</v>
      </c>
      <c r="G45" s="49">
        <f>'b) Task Work'!G49</f>
        <v>4</v>
      </c>
      <c r="H45" s="48">
        <f>'b) Task Work'!H49</f>
        <v>0</v>
      </c>
      <c r="I45" s="49">
        <f>'b) Task Work'!I49</f>
        <v>4</v>
      </c>
      <c r="J45" s="48">
        <f>'b) Task Work'!J49</f>
        <v>0</v>
      </c>
    </row>
    <row r="46" spans="1:10" x14ac:dyDescent="0.25">
      <c r="A46" s="50" t="str">
        <f>'b) Task Work'!B50</f>
        <v>BRI</v>
      </c>
      <c r="B46" s="50">
        <f>'b) Task Work'!C50</f>
        <v>2</v>
      </c>
      <c r="C46" s="50" t="str">
        <f>Setup!$A$9</f>
        <v>2019-10</v>
      </c>
      <c r="D46" s="49" t="str">
        <f>'b) Task Work'!D50</f>
        <v/>
      </c>
      <c r="E46" s="50" t="str">
        <f>'b) Task Work'!E50</f>
        <v/>
      </c>
      <c r="F46" s="51">
        <f>'b) Task Work'!F50</f>
        <v>0</v>
      </c>
      <c r="G46" s="49">
        <f>'b) Task Work'!G50</f>
        <v>5</v>
      </c>
      <c r="H46" s="48">
        <f>'b) Task Work'!H50</f>
        <v>0</v>
      </c>
      <c r="I46" s="49">
        <f>'b) Task Work'!I50</f>
        <v>5</v>
      </c>
      <c r="J46" s="48">
        <f>'b) Task Work'!J50</f>
        <v>0</v>
      </c>
    </row>
    <row r="47" spans="1:10" x14ac:dyDescent="0.25">
      <c r="A47" s="50" t="str">
        <f>'b) Task Work'!B51</f>
        <v>BRI</v>
      </c>
      <c r="B47" s="50">
        <f>'b) Task Work'!C51</f>
        <v>2</v>
      </c>
      <c r="C47" s="50" t="str">
        <f>Setup!$A$9</f>
        <v>2019-10</v>
      </c>
      <c r="D47" s="49" t="str">
        <f>'b) Task Work'!D51</f>
        <v/>
      </c>
      <c r="E47" s="50" t="str">
        <f>'b) Task Work'!E51</f>
        <v/>
      </c>
      <c r="F47" s="51">
        <f>'b) Task Work'!F51</f>
        <v>0</v>
      </c>
      <c r="G47" s="49">
        <f>'b) Task Work'!G51</f>
        <v>1</v>
      </c>
      <c r="H47" s="48">
        <f>'b) Task Work'!H51</f>
        <v>0</v>
      </c>
      <c r="I47" s="49">
        <f>'b) Task Work'!I51</f>
        <v>1</v>
      </c>
      <c r="J47" s="48">
        <f>'b) Task Work'!J51</f>
        <v>0</v>
      </c>
    </row>
    <row r="48" spans="1:10" x14ac:dyDescent="0.25">
      <c r="A48" s="50" t="str">
        <f>'b) Task Work'!B52</f>
        <v>BRI</v>
      </c>
      <c r="B48" s="50">
        <f>'b) Task Work'!C52</f>
        <v>2</v>
      </c>
      <c r="C48" s="50" t="str">
        <f>Setup!$A$9</f>
        <v>2019-10</v>
      </c>
      <c r="D48" s="49" t="str">
        <f>'b) Task Work'!D52</f>
        <v/>
      </c>
      <c r="E48" s="50" t="str">
        <f>'b) Task Work'!E52</f>
        <v/>
      </c>
      <c r="F48" s="51">
        <f>'b) Task Work'!F52</f>
        <v>0</v>
      </c>
      <c r="G48" s="49">
        <f>'b) Task Work'!G52</f>
        <v>2</v>
      </c>
      <c r="H48" s="48">
        <f>'b) Task Work'!H52</f>
        <v>0</v>
      </c>
      <c r="I48" s="49">
        <f>'b) Task Work'!I52</f>
        <v>2</v>
      </c>
      <c r="J48" s="48">
        <f>'b) Task Work'!J52</f>
        <v>0</v>
      </c>
    </row>
    <row r="49" spans="1:10" x14ac:dyDescent="0.25">
      <c r="A49" s="50" t="str">
        <f>'b) Task Work'!B53</f>
        <v>BRI</v>
      </c>
      <c r="B49" s="50">
        <f>'b) Task Work'!C53</f>
        <v>2</v>
      </c>
      <c r="C49" s="50" t="str">
        <f>Setup!$A$9</f>
        <v>2019-10</v>
      </c>
      <c r="D49" s="49" t="str">
        <f>'b) Task Work'!D53</f>
        <v/>
      </c>
      <c r="E49" s="50" t="str">
        <f>'b) Task Work'!E53</f>
        <v/>
      </c>
      <c r="F49" s="51">
        <f>'b) Task Work'!F53</f>
        <v>0</v>
      </c>
      <c r="G49" s="49">
        <f>'b) Task Work'!G53</f>
        <v>3</v>
      </c>
      <c r="H49" s="48">
        <f>'b) Task Work'!H53</f>
        <v>0</v>
      </c>
      <c r="I49" s="49">
        <f>'b) Task Work'!I53</f>
        <v>3</v>
      </c>
      <c r="J49" s="48">
        <f>'b) Task Work'!J53</f>
        <v>0</v>
      </c>
    </row>
    <row r="50" spans="1:10" x14ac:dyDescent="0.25">
      <c r="A50" s="50" t="str">
        <f>'b) Task Work'!B54</f>
        <v>BRI</v>
      </c>
      <c r="B50" s="50">
        <f>'b) Task Work'!C54</f>
        <v>2</v>
      </c>
      <c r="C50" s="50" t="str">
        <f>Setup!$A$9</f>
        <v>2019-10</v>
      </c>
      <c r="D50" s="49" t="str">
        <f>'b) Task Work'!D54</f>
        <v/>
      </c>
      <c r="E50" s="50" t="str">
        <f>'b) Task Work'!E54</f>
        <v/>
      </c>
      <c r="F50" s="51">
        <f>'b) Task Work'!F54</f>
        <v>0</v>
      </c>
      <c r="G50" s="49">
        <f>'b) Task Work'!G54</f>
        <v>4</v>
      </c>
      <c r="H50" s="48">
        <f>'b) Task Work'!H54</f>
        <v>0</v>
      </c>
      <c r="I50" s="49">
        <f>'b) Task Work'!I54</f>
        <v>4</v>
      </c>
      <c r="J50" s="48">
        <f>'b) Task Work'!J54</f>
        <v>0</v>
      </c>
    </row>
    <row r="51" spans="1:10" x14ac:dyDescent="0.25">
      <c r="A51" s="50" t="str">
        <f>'b) Task Work'!B55</f>
        <v>BRI</v>
      </c>
      <c r="B51" s="50">
        <f>'b) Task Work'!C55</f>
        <v>2</v>
      </c>
      <c r="C51" s="50" t="str">
        <f>Setup!$A$9</f>
        <v>2019-10</v>
      </c>
      <c r="D51" s="49" t="str">
        <f>'b) Task Work'!D55</f>
        <v/>
      </c>
      <c r="E51" s="50" t="str">
        <f>'b) Task Work'!E55</f>
        <v/>
      </c>
      <c r="F51" s="51">
        <f>'b) Task Work'!F55</f>
        <v>0</v>
      </c>
      <c r="G51" s="49">
        <f>'b) Task Work'!G55</f>
        <v>5</v>
      </c>
      <c r="H51" s="48">
        <f>'b) Task Work'!H55</f>
        <v>0</v>
      </c>
      <c r="I51" s="49">
        <f>'b) Task Work'!I55</f>
        <v>5</v>
      </c>
      <c r="J51" s="48">
        <f>'b) Task Work'!J55</f>
        <v>0</v>
      </c>
    </row>
    <row r="52" spans="1:10" x14ac:dyDescent="0.25">
      <c r="A52" s="50" t="str">
        <f>'b) Task Work'!B56</f>
        <v>BRI</v>
      </c>
      <c r="B52" s="50">
        <f>'b) Task Work'!C56</f>
        <v>2</v>
      </c>
      <c r="C52" s="50" t="str">
        <f>Setup!$A$9</f>
        <v>2019-10</v>
      </c>
      <c r="D52" s="49" t="str">
        <f>'b) Task Work'!D56</f>
        <v/>
      </c>
      <c r="E52" s="50" t="str">
        <f>'b) Task Work'!E56</f>
        <v/>
      </c>
      <c r="F52" s="51">
        <f>'b) Task Work'!F56</f>
        <v>0</v>
      </c>
      <c r="G52" s="49">
        <f>'b) Task Work'!G56</f>
        <v>1</v>
      </c>
      <c r="H52" s="48">
        <f>'b) Task Work'!H56</f>
        <v>0</v>
      </c>
      <c r="I52" s="49">
        <f>'b) Task Work'!I56</f>
        <v>1</v>
      </c>
      <c r="J52" s="48">
        <f>'b) Task Work'!J56</f>
        <v>0</v>
      </c>
    </row>
    <row r="53" spans="1:10" x14ac:dyDescent="0.25">
      <c r="A53" s="50" t="str">
        <f>'b) Task Work'!B57</f>
        <v>BRI</v>
      </c>
      <c r="B53" s="50">
        <f>'b) Task Work'!C57</f>
        <v>2</v>
      </c>
      <c r="C53" s="50" t="str">
        <f>Setup!$A$9</f>
        <v>2019-10</v>
      </c>
      <c r="D53" s="49" t="str">
        <f>'b) Task Work'!D57</f>
        <v/>
      </c>
      <c r="E53" s="50" t="str">
        <f>'b) Task Work'!E57</f>
        <v/>
      </c>
      <c r="F53" s="51">
        <f>'b) Task Work'!F57</f>
        <v>0</v>
      </c>
      <c r="G53" s="49">
        <f>'b) Task Work'!G57</f>
        <v>2</v>
      </c>
      <c r="H53" s="48">
        <f>'b) Task Work'!H57</f>
        <v>0</v>
      </c>
      <c r="I53" s="49">
        <f>'b) Task Work'!I57</f>
        <v>2</v>
      </c>
      <c r="J53" s="48">
        <f>'b) Task Work'!J57</f>
        <v>0</v>
      </c>
    </row>
    <row r="54" spans="1:10" x14ac:dyDescent="0.25">
      <c r="A54" s="50" t="str">
        <f>'b) Task Work'!B58</f>
        <v>BRI</v>
      </c>
      <c r="B54" s="50">
        <f>'b) Task Work'!C58</f>
        <v>2</v>
      </c>
      <c r="C54" s="50" t="str">
        <f>Setup!$A$9</f>
        <v>2019-10</v>
      </c>
      <c r="D54" s="49" t="str">
        <f>'b) Task Work'!D58</f>
        <v/>
      </c>
      <c r="E54" s="50" t="str">
        <f>'b) Task Work'!E58</f>
        <v/>
      </c>
      <c r="F54" s="51">
        <f>'b) Task Work'!F58</f>
        <v>0</v>
      </c>
      <c r="G54" s="49">
        <f>'b) Task Work'!G58</f>
        <v>3</v>
      </c>
      <c r="H54" s="48">
        <f>'b) Task Work'!H58</f>
        <v>0</v>
      </c>
      <c r="I54" s="49">
        <f>'b) Task Work'!I58</f>
        <v>3</v>
      </c>
      <c r="J54" s="48">
        <f>'b) Task Work'!J58</f>
        <v>0</v>
      </c>
    </row>
    <row r="55" spans="1:10" x14ac:dyDescent="0.25">
      <c r="A55" s="50" t="str">
        <f>'b) Task Work'!B59</f>
        <v>BRI</v>
      </c>
      <c r="B55" s="50">
        <f>'b) Task Work'!C59</f>
        <v>2</v>
      </c>
      <c r="C55" s="50" t="str">
        <f>Setup!$A$9</f>
        <v>2019-10</v>
      </c>
      <c r="D55" s="49" t="str">
        <f>'b) Task Work'!D59</f>
        <v/>
      </c>
      <c r="E55" s="50" t="str">
        <f>'b) Task Work'!E59</f>
        <v/>
      </c>
      <c r="F55" s="51">
        <f>'b) Task Work'!F59</f>
        <v>0</v>
      </c>
      <c r="G55" s="49">
        <f>'b) Task Work'!G59</f>
        <v>4</v>
      </c>
      <c r="H55" s="48">
        <f>'b) Task Work'!H59</f>
        <v>0</v>
      </c>
      <c r="I55" s="49">
        <f>'b) Task Work'!I59</f>
        <v>4</v>
      </c>
      <c r="J55" s="48">
        <f>'b) Task Work'!J59</f>
        <v>0</v>
      </c>
    </row>
    <row r="56" spans="1:10" x14ac:dyDescent="0.25">
      <c r="A56" s="50" t="str">
        <f>'b) Task Work'!B60</f>
        <v>BRI</v>
      </c>
      <c r="B56" s="50">
        <f>'b) Task Work'!C60</f>
        <v>2</v>
      </c>
      <c r="C56" s="50" t="str">
        <f>Setup!$A$9</f>
        <v>2019-10</v>
      </c>
      <c r="D56" s="49" t="str">
        <f>'b) Task Work'!D60</f>
        <v/>
      </c>
      <c r="E56" s="50" t="str">
        <f>'b) Task Work'!E60</f>
        <v/>
      </c>
      <c r="F56" s="51">
        <f>'b) Task Work'!F60</f>
        <v>0</v>
      </c>
      <c r="G56" s="49">
        <f>'b) Task Work'!G60</f>
        <v>5</v>
      </c>
      <c r="H56" s="48">
        <f>'b) Task Work'!H60</f>
        <v>0</v>
      </c>
      <c r="I56" s="49">
        <f>'b) Task Work'!I60</f>
        <v>5</v>
      </c>
      <c r="J56" s="48">
        <f>'b) Task Work'!J60</f>
        <v>0</v>
      </c>
    </row>
    <row r="57" spans="1:10" x14ac:dyDescent="0.25">
      <c r="A57" s="50" t="str">
        <f>'b) Task Work'!B61</f>
        <v>BRI</v>
      </c>
      <c r="B57" s="50">
        <f>'b) Task Work'!C61</f>
        <v>2</v>
      </c>
      <c r="C57" s="50" t="str">
        <f>Setup!$A$9</f>
        <v>2019-10</v>
      </c>
      <c r="D57" s="49" t="str">
        <f>'b) Task Work'!D61</f>
        <v/>
      </c>
      <c r="E57" s="50" t="str">
        <f>'b) Task Work'!E61</f>
        <v/>
      </c>
      <c r="F57" s="51">
        <f>'b) Task Work'!F61</f>
        <v>0</v>
      </c>
      <c r="G57" s="49">
        <f>'b) Task Work'!G61</f>
        <v>1</v>
      </c>
      <c r="H57" s="48">
        <f>'b) Task Work'!H61</f>
        <v>0</v>
      </c>
      <c r="I57" s="49">
        <f>'b) Task Work'!I61</f>
        <v>1</v>
      </c>
      <c r="J57" s="48">
        <f>'b) Task Work'!J61</f>
        <v>0</v>
      </c>
    </row>
    <row r="58" spans="1:10" x14ac:dyDescent="0.25">
      <c r="A58" s="50" t="str">
        <f>'b) Task Work'!B62</f>
        <v>BRI</v>
      </c>
      <c r="B58" s="50">
        <f>'b) Task Work'!C62</f>
        <v>2</v>
      </c>
      <c r="C58" s="50" t="str">
        <f>Setup!$A$9</f>
        <v>2019-10</v>
      </c>
      <c r="D58" s="49" t="str">
        <f>'b) Task Work'!D62</f>
        <v/>
      </c>
      <c r="E58" s="50" t="str">
        <f>'b) Task Work'!E62</f>
        <v/>
      </c>
      <c r="F58" s="51">
        <f>'b) Task Work'!F62</f>
        <v>0</v>
      </c>
      <c r="G58" s="49">
        <f>'b) Task Work'!G62</f>
        <v>2</v>
      </c>
      <c r="H58" s="48">
        <f>'b) Task Work'!H62</f>
        <v>0</v>
      </c>
      <c r="I58" s="49">
        <f>'b) Task Work'!I62</f>
        <v>2</v>
      </c>
      <c r="J58" s="48">
        <f>'b) Task Work'!J62</f>
        <v>0</v>
      </c>
    </row>
    <row r="59" spans="1:10" x14ac:dyDescent="0.25">
      <c r="A59" s="50" t="str">
        <f>'b) Task Work'!B63</f>
        <v>BRI</v>
      </c>
      <c r="B59" s="50">
        <f>'b) Task Work'!C63</f>
        <v>2</v>
      </c>
      <c r="C59" s="50" t="str">
        <f>Setup!$A$9</f>
        <v>2019-10</v>
      </c>
      <c r="D59" s="49" t="str">
        <f>'b) Task Work'!D63</f>
        <v/>
      </c>
      <c r="E59" s="50" t="str">
        <f>'b) Task Work'!E63</f>
        <v/>
      </c>
      <c r="F59" s="51">
        <f>'b) Task Work'!F63</f>
        <v>0</v>
      </c>
      <c r="G59" s="49">
        <f>'b) Task Work'!G63</f>
        <v>3</v>
      </c>
      <c r="H59" s="48">
        <f>'b) Task Work'!H63</f>
        <v>0</v>
      </c>
      <c r="I59" s="49">
        <f>'b) Task Work'!I63</f>
        <v>3</v>
      </c>
      <c r="J59" s="48">
        <f>'b) Task Work'!J63</f>
        <v>0</v>
      </c>
    </row>
    <row r="60" spans="1:10" x14ac:dyDescent="0.25">
      <c r="A60" s="50" t="str">
        <f>'b) Task Work'!B64</f>
        <v>BRI</v>
      </c>
      <c r="B60" s="50">
        <f>'b) Task Work'!C64</f>
        <v>2</v>
      </c>
      <c r="C60" s="50" t="str">
        <f>Setup!$A$9</f>
        <v>2019-10</v>
      </c>
      <c r="D60" s="49" t="str">
        <f>'b) Task Work'!D64</f>
        <v/>
      </c>
      <c r="E60" s="50" t="str">
        <f>'b) Task Work'!E64</f>
        <v/>
      </c>
      <c r="F60" s="51">
        <f>'b) Task Work'!F64</f>
        <v>0</v>
      </c>
      <c r="G60" s="49">
        <f>'b) Task Work'!G64</f>
        <v>4</v>
      </c>
      <c r="H60" s="48">
        <f>'b) Task Work'!H64</f>
        <v>0</v>
      </c>
      <c r="I60" s="49">
        <f>'b) Task Work'!I64</f>
        <v>4</v>
      </c>
      <c r="J60" s="48">
        <f>'b) Task Work'!J64</f>
        <v>0</v>
      </c>
    </row>
    <row r="61" spans="1:10" x14ac:dyDescent="0.25">
      <c r="A61" s="50" t="str">
        <f>'b) Task Work'!B65</f>
        <v>BRI</v>
      </c>
      <c r="B61" s="50">
        <f>'b) Task Work'!C65</f>
        <v>2</v>
      </c>
      <c r="C61" s="50" t="str">
        <f>Setup!$A$9</f>
        <v>2019-10</v>
      </c>
      <c r="D61" s="49" t="str">
        <f>'b) Task Work'!D65</f>
        <v/>
      </c>
      <c r="E61" s="50" t="str">
        <f>'b) Task Work'!E65</f>
        <v/>
      </c>
      <c r="F61" s="51">
        <f>'b) Task Work'!F65</f>
        <v>0</v>
      </c>
      <c r="G61" s="49">
        <f>'b) Task Work'!G65</f>
        <v>5</v>
      </c>
      <c r="H61" s="48">
        <f>'b) Task Work'!H65</f>
        <v>0</v>
      </c>
      <c r="I61" s="49">
        <f>'b) Task Work'!I65</f>
        <v>5</v>
      </c>
      <c r="J61" s="48">
        <f>'b) Task Work'!J65</f>
        <v>0</v>
      </c>
    </row>
    <row r="62" spans="1:10" x14ac:dyDescent="0.25">
      <c r="A62" s="50" t="str">
        <f>'b) Task Work'!B66</f>
        <v>BRI</v>
      </c>
      <c r="B62" s="50">
        <f>'b) Task Work'!C66</f>
        <v>2</v>
      </c>
      <c r="C62" s="50" t="str">
        <f>Setup!$A$9</f>
        <v>2019-10</v>
      </c>
      <c r="D62" s="49" t="str">
        <f>'b) Task Work'!D66</f>
        <v/>
      </c>
      <c r="E62" s="50" t="str">
        <f>'b) Task Work'!E66</f>
        <v/>
      </c>
      <c r="F62" s="51">
        <f>'b) Task Work'!F66</f>
        <v>0</v>
      </c>
      <c r="G62" s="49">
        <f>'b) Task Work'!G66</f>
        <v>1</v>
      </c>
      <c r="H62" s="48">
        <f>'b) Task Work'!H66</f>
        <v>0</v>
      </c>
      <c r="I62" s="49">
        <f>'b) Task Work'!I66</f>
        <v>1</v>
      </c>
      <c r="J62" s="48">
        <f>'b) Task Work'!J66</f>
        <v>0</v>
      </c>
    </row>
    <row r="63" spans="1:10" x14ac:dyDescent="0.25">
      <c r="A63" s="50" t="str">
        <f>'b) Task Work'!B67</f>
        <v>BRI</v>
      </c>
      <c r="B63" s="50">
        <f>'b) Task Work'!C67</f>
        <v>2</v>
      </c>
      <c r="C63" s="50" t="str">
        <f>Setup!$A$9</f>
        <v>2019-10</v>
      </c>
      <c r="D63" s="49" t="str">
        <f>'b) Task Work'!D67</f>
        <v/>
      </c>
      <c r="E63" s="50" t="str">
        <f>'b) Task Work'!E67</f>
        <v/>
      </c>
      <c r="F63" s="51">
        <f>'b) Task Work'!F67</f>
        <v>0</v>
      </c>
      <c r="G63" s="49">
        <f>'b) Task Work'!G67</f>
        <v>2</v>
      </c>
      <c r="H63" s="48">
        <f>'b) Task Work'!H67</f>
        <v>0</v>
      </c>
      <c r="I63" s="49">
        <f>'b) Task Work'!I67</f>
        <v>2</v>
      </c>
      <c r="J63" s="48">
        <f>'b) Task Work'!J67</f>
        <v>0</v>
      </c>
    </row>
    <row r="64" spans="1:10" x14ac:dyDescent="0.25">
      <c r="A64" s="50" t="str">
        <f>'b) Task Work'!B68</f>
        <v>BRI</v>
      </c>
      <c r="B64" s="50">
        <f>'b) Task Work'!C68</f>
        <v>2</v>
      </c>
      <c r="C64" s="50" t="str">
        <f>Setup!$A$9</f>
        <v>2019-10</v>
      </c>
      <c r="D64" s="49" t="str">
        <f>'b) Task Work'!D68</f>
        <v/>
      </c>
      <c r="E64" s="50" t="str">
        <f>'b) Task Work'!E68</f>
        <v/>
      </c>
      <c r="F64" s="51">
        <f>'b) Task Work'!F68</f>
        <v>0</v>
      </c>
      <c r="G64" s="49">
        <f>'b) Task Work'!G68</f>
        <v>3</v>
      </c>
      <c r="H64" s="48">
        <f>'b) Task Work'!H68</f>
        <v>0</v>
      </c>
      <c r="I64" s="49">
        <f>'b) Task Work'!I68</f>
        <v>3</v>
      </c>
      <c r="J64" s="48">
        <f>'b) Task Work'!J68</f>
        <v>0</v>
      </c>
    </row>
    <row r="65" spans="1:10" x14ac:dyDescent="0.25">
      <c r="A65" s="50" t="str">
        <f>'b) Task Work'!B69</f>
        <v>BRI</v>
      </c>
      <c r="B65" s="50">
        <f>'b) Task Work'!C69</f>
        <v>2</v>
      </c>
      <c r="C65" s="50" t="str">
        <f>Setup!$A$9</f>
        <v>2019-10</v>
      </c>
      <c r="D65" s="49" t="str">
        <f>'b) Task Work'!D69</f>
        <v/>
      </c>
      <c r="E65" s="50" t="str">
        <f>'b) Task Work'!E69</f>
        <v/>
      </c>
      <c r="F65" s="51">
        <f>'b) Task Work'!F69</f>
        <v>0</v>
      </c>
      <c r="G65" s="49">
        <f>'b) Task Work'!G69</f>
        <v>4</v>
      </c>
      <c r="H65" s="48">
        <f>'b) Task Work'!H69</f>
        <v>0</v>
      </c>
      <c r="I65" s="49">
        <f>'b) Task Work'!I69</f>
        <v>4</v>
      </c>
      <c r="J65" s="48">
        <f>'b) Task Work'!J69</f>
        <v>0</v>
      </c>
    </row>
    <row r="66" spans="1:10" x14ac:dyDescent="0.25">
      <c r="A66" s="50" t="str">
        <f>'b) Task Work'!B70</f>
        <v>BRI</v>
      </c>
      <c r="B66" s="50">
        <f>'b) Task Work'!C70</f>
        <v>2</v>
      </c>
      <c r="C66" s="50" t="str">
        <f>Setup!$A$9</f>
        <v>2019-10</v>
      </c>
      <c r="D66" s="49" t="str">
        <f>'b) Task Work'!D70</f>
        <v/>
      </c>
      <c r="E66" s="50" t="str">
        <f>'b) Task Work'!E70</f>
        <v/>
      </c>
      <c r="F66" s="51">
        <f>'b) Task Work'!F70</f>
        <v>0</v>
      </c>
      <c r="G66" s="49">
        <f>'b) Task Work'!G70</f>
        <v>5</v>
      </c>
      <c r="H66" s="48">
        <f>'b) Task Work'!H70</f>
        <v>0</v>
      </c>
      <c r="I66" s="49">
        <f>'b) Task Work'!I70</f>
        <v>5</v>
      </c>
      <c r="J66" s="48">
        <f>'b) Task Work'!J70</f>
        <v>0</v>
      </c>
    </row>
    <row r="67" spans="1:10" x14ac:dyDescent="0.25">
      <c r="A67" s="50" t="str">
        <f>'b) Task Work'!B71</f>
        <v>BRI</v>
      </c>
      <c r="B67" s="50">
        <f>'b) Task Work'!C71</f>
        <v>2</v>
      </c>
      <c r="C67" s="50" t="str">
        <f>Setup!$A$9</f>
        <v>2019-10</v>
      </c>
      <c r="D67" s="49" t="str">
        <f>'b) Task Work'!D71</f>
        <v/>
      </c>
      <c r="E67" s="50" t="str">
        <f>'b) Task Work'!E71</f>
        <v/>
      </c>
      <c r="F67" s="51">
        <f>'b) Task Work'!F71</f>
        <v>0</v>
      </c>
      <c r="G67" s="49">
        <f>'b) Task Work'!G71</f>
        <v>1</v>
      </c>
      <c r="H67" s="48">
        <f>'b) Task Work'!H71</f>
        <v>0</v>
      </c>
      <c r="I67" s="49">
        <f>'b) Task Work'!I71</f>
        <v>1</v>
      </c>
      <c r="J67" s="48">
        <f>'b) Task Work'!J71</f>
        <v>0</v>
      </c>
    </row>
    <row r="68" spans="1:10" x14ac:dyDescent="0.25">
      <c r="A68" s="50" t="str">
        <f>'b) Task Work'!B72</f>
        <v>BRI</v>
      </c>
      <c r="B68" s="50">
        <f>'b) Task Work'!C72</f>
        <v>2</v>
      </c>
      <c r="C68" s="50" t="str">
        <f>Setup!$A$9</f>
        <v>2019-10</v>
      </c>
      <c r="D68" s="49" t="str">
        <f>'b) Task Work'!D72</f>
        <v/>
      </c>
      <c r="E68" s="50" t="str">
        <f>'b) Task Work'!E72</f>
        <v/>
      </c>
      <c r="F68" s="51">
        <f>'b) Task Work'!F72</f>
        <v>0</v>
      </c>
      <c r="G68" s="49">
        <f>'b) Task Work'!G72</f>
        <v>2</v>
      </c>
      <c r="H68" s="48">
        <f>'b) Task Work'!H72</f>
        <v>0</v>
      </c>
      <c r="I68" s="49">
        <f>'b) Task Work'!I72</f>
        <v>2</v>
      </c>
      <c r="J68" s="48">
        <f>'b) Task Work'!J72</f>
        <v>0</v>
      </c>
    </row>
    <row r="69" spans="1:10" x14ac:dyDescent="0.25">
      <c r="A69" s="50" t="str">
        <f>'b) Task Work'!B73</f>
        <v>BRI</v>
      </c>
      <c r="B69" s="50">
        <f>'b) Task Work'!C73</f>
        <v>2</v>
      </c>
      <c r="C69" s="50" t="str">
        <f>Setup!$A$9</f>
        <v>2019-10</v>
      </c>
      <c r="D69" s="49" t="str">
        <f>'b) Task Work'!D73</f>
        <v/>
      </c>
      <c r="E69" s="50" t="str">
        <f>'b) Task Work'!E73</f>
        <v/>
      </c>
      <c r="F69" s="51">
        <f>'b) Task Work'!F73</f>
        <v>0</v>
      </c>
      <c r="G69" s="49">
        <f>'b) Task Work'!G73</f>
        <v>3</v>
      </c>
      <c r="H69" s="48">
        <f>'b) Task Work'!H73</f>
        <v>0</v>
      </c>
      <c r="I69" s="49">
        <f>'b) Task Work'!I73</f>
        <v>3</v>
      </c>
      <c r="J69" s="48">
        <f>'b) Task Work'!J73</f>
        <v>0</v>
      </c>
    </row>
    <row r="70" spans="1:10" x14ac:dyDescent="0.25">
      <c r="A70" s="50" t="str">
        <f>'b) Task Work'!B74</f>
        <v>BRI</v>
      </c>
      <c r="B70" s="50">
        <f>'b) Task Work'!C74</f>
        <v>2</v>
      </c>
      <c r="C70" s="50" t="str">
        <f>Setup!$A$9</f>
        <v>2019-10</v>
      </c>
      <c r="D70" s="49" t="str">
        <f>'b) Task Work'!D74</f>
        <v/>
      </c>
      <c r="E70" s="50" t="str">
        <f>'b) Task Work'!E74</f>
        <v/>
      </c>
      <c r="F70" s="51">
        <f>'b) Task Work'!F74</f>
        <v>0</v>
      </c>
      <c r="G70" s="49">
        <f>'b) Task Work'!G74</f>
        <v>4</v>
      </c>
      <c r="H70" s="48">
        <f>'b) Task Work'!H74</f>
        <v>0</v>
      </c>
      <c r="I70" s="49">
        <f>'b) Task Work'!I74</f>
        <v>4</v>
      </c>
      <c r="J70" s="48">
        <f>'b) Task Work'!J74</f>
        <v>0</v>
      </c>
    </row>
    <row r="71" spans="1:10" x14ac:dyDescent="0.25">
      <c r="A71" s="50" t="str">
        <f>'b) Task Work'!B75</f>
        <v>BRI</v>
      </c>
      <c r="B71" s="50">
        <f>'b) Task Work'!C75</f>
        <v>2</v>
      </c>
      <c r="C71" s="50" t="str">
        <f>Setup!$A$9</f>
        <v>2019-10</v>
      </c>
      <c r="D71" s="49" t="str">
        <f>'b) Task Work'!D75</f>
        <v/>
      </c>
      <c r="E71" s="50" t="str">
        <f>'b) Task Work'!E75</f>
        <v/>
      </c>
      <c r="F71" s="51">
        <f>'b) Task Work'!F75</f>
        <v>0</v>
      </c>
      <c r="G71" s="49">
        <f>'b) Task Work'!G75</f>
        <v>5</v>
      </c>
      <c r="H71" s="48">
        <f>'b) Task Work'!H75</f>
        <v>0</v>
      </c>
      <c r="I71" s="49">
        <f>'b) Task Work'!I75</f>
        <v>5</v>
      </c>
      <c r="J71" s="48">
        <f>'b) Task Work'!J75</f>
        <v>0</v>
      </c>
    </row>
    <row r="72" spans="1:10" x14ac:dyDescent="0.25">
      <c r="A72" s="50" t="str">
        <f>'b) Task Work'!B76</f>
        <v>BRI</v>
      </c>
      <c r="B72" s="50">
        <f>'b) Task Work'!C76</f>
        <v>2</v>
      </c>
      <c r="C72" s="50" t="str">
        <f>Setup!$A$9</f>
        <v>2019-10</v>
      </c>
      <c r="D72" s="49" t="str">
        <f>'b) Task Work'!D76</f>
        <v/>
      </c>
      <c r="E72" s="50" t="str">
        <f>'b) Task Work'!E76</f>
        <v/>
      </c>
      <c r="F72" s="51">
        <f>'b) Task Work'!F76</f>
        <v>0</v>
      </c>
      <c r="G72" s="49">
        <f>'b) Task Work'!G76</f>
        <v>1</v>
      </c>
      <c r="H72" s="48">
        <f>'b) Task Work'!H76</f>
        <v>0</v>
      </c>
      <c r="I72" s="49">
        <f>'b) Task Work'!I76</f>
        <v>1</v>
      </c>
      <c r="J72" s="48">
        <f>'b) Task Work'!J76</f>
        <v>0</v>
      </c>
    </row>
    <row r="73" spans="1:10" x14ac:dyDescent="0.25">
      <c r="A73" s="50" t="str">
        <f>'b) Task Work'!B77</f>
        <v>BRI</v>
      </c>
      <c r="B73" s="50">
        <f>'b) Task Work'!C77</f>
        <v>2</v>
      </c>
      <c r="C73" s="50" t="str">
        <f>Setup!$A$9</f>
        <v>2019-10</v>
      </c>
      <c r="D73" s="49" t="str">
        <f>'b) Task Work'!D77</f>
        <v/>
      </c>
      <c r="E73" s="50" t="str">
        <f>'b) Task Work'!E77</f>
        <v/>
      </c>
      <c r="F73" s="51">
        <f>'b) Task Work'!F77</f>
        <v>0</v>
      </c>
      <c r="G73" s="49">
        <f>'b) Task Work'!G77</f>
        <v>2</v>
      </c>
      <c r="H73" s="48">
        <f>'b) Task Work'!H77</f>
        <v>0</v>
      </c>
      <c r="I73" s="49">
        <f>'b) Task Work'!I77</f>
        <v>2</v>
      </c>
      <c r="J73" s="48">
        <f>'b) Task Work'!J77</f>
        <v>0</v>
      </c>
    </row>
    <row r="74" spans="1:10" x14ac:dyDescent="0.25">
      <c r="A74" s="50" t="str">
        <f>'b) Task Work'!B78</f>
        <v>BRI</v>
      </c>
      <c r="B74" s="50">
        <f>'b) Task Work'!C78</f>
        <v>2</v>
      </c>
      <c r="C74" s="50" t="str">
        <f>Setup!$A$9</f>
        <v>2019-10</v>
      </c>
      <c r="D74" s="49" t="str">
        <f>'b) Task Work'!D78</f>
        <v/>
      </c>
      <c r="E74" s="50" t="str">
        <f>'b) Task Work'!E78</f>
        <v/>
      </c>
      <c r="F74" s="51">
        <f>'b) Task Work'!F78</f>
        <v>0</v>
      </c>
      <c r="G74" s="49">
        <f>'b) Task Work'!G78</f>
        <v>3</v>
      </c>
      <c r="H74" s="48">
        <f>'b) Task Work'!H78</f>
        <v>0</v>
      </c>
      <c r="I74" s="49">
        <f>'b) Task Work'!I78</f>
        <v>3</v>
      </c>
      <c r="J74" s="48">
        <f>'b) Task Work'!J78</f>
        <v>0</v>
      </c>
    </row>
    <row r="75" spans="1:10" x14ac:dyDescent="0.25">
      <c r="A75" s="50" t="str">
        <f>'b) Task Work'!B79</f>
        <v>BRI</v>
      </c>
      <c r="B75" s="50">
        <f>'b) Task Work'!C79</f>
        <v>2</v>
      </c>
      <c r="C75" s="50" t="str">
        <f>Setup!$A$9</f>
        <v>2019-10</v>
      </c>
      <c r="D75" s="49" t="str">
        <f>'b) Task Work'!D79</f>
        <v/>
      </c>
      <c r="E75" s="50" t="str">
        <f>'b) Task Work'!E79</f>
        <v/>
      </c>
      <c r="F75" s="51">
        <f>'b) Task Work'!F79</f>
        <v>0</v>
      </c>
      <c r="G75" s="49">
        <f>'b) Task Work'!G79</f>
        <v>4</v>
      </c>
      <c r="H75" s="48">
        <f>'b) Task Work'!H79</f>
        <v>0</v>
      </c>
      <c r="I75" s="49">
        <f>'b) Task Work'!I79</f>
        <v>4</v>
      </c>
      <c r="J75" s="48">
        <f>'b) Task Work'!J79</f>
        <v>0</v>
      </c>
    </row>
    <row r="76" spans="1:10" x14ac:dyDescent="0.25">
      <c r="A76" s="50" t="str">
        <f>'b) Task Work'!B80</f>
        <v>BRI</v>
      </c>
      <c r="B76" s="50">
        <f>'b) Task Work'!C80</f>
        <v>2</v>
      </c>
      <c r="C76" s="50" t="str">
        <f>Setup!$A$9</f>
        <v>2019-10</v>
      </c>
      <c r="D76" s="49" t="str">
        <f>'b) Task Work'!D80</f>
        <v/>
      </c>
      <c r="E76" s="50" t="str">
        <f>'b) Task Work'!E80</f>
        <v/>
      </c>
      <c r="F76" s="51">
        <f>'b) Task Work'!F80</f>
        <v>0</v>
      </c>
      <c r="G76" s="49">
        <f>'b) Task Work'!G80</f>
        <v>5</v>
      </c>
      <c r="H76" s="48">
        <f>'b) Task Work'!H80</f>
        <v>0</v>
      </c>
      <c r="I76" s="49">
        <f>'b) Task Work'!I80</f>
        <v>5</v>
      </c>
      <c r="J76" s="48">
        <f>'b) Task Work'!J80</f>
        <v>0</v>
      </c>
    </row>
    <row r="77" spans="1:10" x14ac:dyDescent="0.25">
      <c r="A77" s="50" t="str">
        <f>'b) Task Work'!B81</f>
        <v>BRI</v>
      </c>
      <c r="B77" s="50">
        <f>'b) Task Work'!C81</f>
        <v>2</v>
      </c>
      <c r="C77" s="50" t="str">
        <f>Setup!$A$9</f>
        <v>2019-10</v>
      </c>
      <c r="D77" s="49" t="str">
        <f>'b) Task Work'!D81</f>
        <v/>
      </c>
      <c r="E77" s="50" t="str">
        <f>'b) Task Work'!E81</f>
        <v/>
      </c>
      <c r="F77" s="51">
        <f>'b) Task Work'!F81</f>
        <v>0</v>
      </c>
      <c r="G77" s="49">
        <f>'b) Task Work'!G81</f>
        <v>1</v>
      </c>
      <c r="H77" s="48">
        <f>'b) Task Work'!H81</f>
        <v>0</v>
      </c>
      <c r="I77" s="49">
        <f>'b) Task Work'!I81</f>
        <v>1</v>
      </c>
      <c r="J77" s="48">
        <f>'b) Task Work'!J81</f>
        <v>0</v>
      </c>
    </row>
    <row r="78" spans="1:10" x14ac:dyDescent="0.25">
      <c r="A78" s="50" t="str">
        <f>'b) Task Work'!B82</f>
        <v>BRI</v>
      </c>
      <c r="B78" s="50">
        <f>'b) Task Work'!C82</f>
        <v>2</v>
      </c>
      <c r="C78" s="50" t="str">
        <f>Setup!$A$9</f>
        <v>2019-10</v>
      </c>
      <c r="D78" s="49" t="str">
        <f>'b) Task Work'!D82</f>
        <v/>
      </c>
      <c r="E78" s="50" t="str">
        <f>'b) Task Work'!E82</f>
        <v/>
      </c>
      <c r="F78" s="51">
        <f>'b) Task Work'!F82</f>
        <v>0</v>
      </c>
      <c r="G78" s="49">
        <f>'b) Task Work'!G82</f>
        <v>2</v>
      </c>
      <c r="H78" s="48">
        <f>'b) Task Work'!H82</f>
        <v>0</v>
      </c>
      <c r="I78" s="49">
        <f>'b) Task Work'!I82</f>
        <v>2</v>
      </c>
      <c r="J78" s="48">
        <f>'b) Task Work'!J82</f>
        <v>0</v>
      </c>
    </row>
    <row r="79" spans="1:10" x14ac:dyDescent="0.25">
      <c r="A79" s="50" t="str">
        <f>'b) Task Work'!B83</f>
        <v>BRI</v>
      </c>
      <c r="B79" s="50">
        <f>'b) Task Work'!C83</f>
        <v>2</v>
      </c>
      <c r="C79" s="50" t="str">
        <f>Setup!$A$9</f>
        <v>2019-10</v>
      </c>
      <c r="D79" s="49" t="str">
        <f>'b) Task Work'!D83</f>
        <v/>
      </c>
      <c r="E79" s="50" t="str">
        <f>'b) Task Work'!E83</f>
        <v/>
      </c>
      <c r="F79" s="51">
        <f>'b) Task Work'!F83</f>
        <v>0</v>
      </c>
      <c r="G79" s="49">
        <f>'b) Task Work'!G83</f>
        <v>3</v>
      </c>
      <c r="H79" s="48">
        <f>'b) Task Work'!H83</f>
        <v>0</v>
      </c>
      <c r="I79" s="49">
        <f>'b) Task Work'!I83</f>
        <v>3</v>
      </c>
      <c r="J79" s="48">
        <f>'b) Task Work'!J83</f>
        <v>0</v>
      </c>
    </row>
    <row r="80" spans="1:10" x14ac:dyDescent="0.25">
      <c r="A80" s="50" t="str">
        <f>'b) Task Work'!B84</f>
        <v>BRI</v>
      </c>
      <c r="B80" s="50">
        <f>'b) Task Work'!C84</f>
        <v>2</v>
      </c>
      <c r="C80" s="50" t="str">
        <f>Setup!$A$9</f>
        <v>2019-10</v>
      </c>
      <c r="D80" s="49" t="str">
        <f>'b) Task Work'!D84</f>
        <v/>
      </c>
      <c r="E80" s="50" t="str">
        <f>'b) Task Work'!E84</f>
        <v/>
      </c>
      <c r="F80" s="51">
        <f>'b) Task Work'!F84</f>
        <v>0</v>
      </c>
      <c r="G80" s="49">
        <f>'b) Task Work'!G84</f>
        <v>4</v>
      </c>
      <c r="H80" s="48">
        <f>'b) Task Work'!H84</f>
        <v>0</v>
      </c>
      <c r="I80" s="49">
        <f>'b) Task Work'!I84</f>
        <v>4</v>
      </c>
      <c r="J80" s="48">
        <f>'b) Task Work'!J84</f>
        <v>0</v>
      </c>
    </row>
    <row r="81" spans="1:10" x14ac:dyDescent="0.25">
      <c r="A81" s="50" t="str">
        <f>'b) Task Work'!B85</f>
        <v>BRI</v>
      </c>
      <c r="B81" s="50">
        <f>'b) Task Work'!C85</f>
        <v>2</v>
      </c>
      <c r="C81" s="50" t="str">
        <f>Setup!$A$9</f>
        <v>2019-10</v>
      </c>
      <c r="D81" s="49" t="str">
        <f>'b) Task Work'!D85</f>
        <v/>
      </c>
      <c r="E81" s="50" t="str">
        <f>'b) Task Work'!E85</f>
        <v/>
      </c>
      <c r="F81" s="51">
        <f>'b) Task Work'!F85</f>
        <v>0</v>
      </c>
      <c r="G81" s="49">
        <f>'b) Task Work'!G85</f>
        <v>5</v>
      </c>
      <c r="H81" s="48">
        <f>'b) Task Work'!H85</f>
        <v>0</v>
      </c>
      <c r="I81" s="49">
        <f>'b) Task Work'!I85</f>
        <v>5</v>
      </c>
      <c r="J81" s="48">
        <f>'b) Task Work'!J85</f>
        <v>0</v>
      </c>
    </row>
    <row r="82" spans="1:10" x14ac:dyDescent="0.25">
      <c r="A82" s="50" t="str">
        <f>'b) Task Work'!B86</f>
        <v>BRI</v>
      </c>
      <c r="B82" s="50">
        <f>'b) Task Work'!C86</f>
        <v>2</v>
      </c>
      <c r="C82" s="50" t="str">
        <f>Setup!$A$9</f>
        <v>2019-10</v>
      </c>
      <c r="D82" s="49" t="str">
        <f>'b) Task Work'!D86</f>
        <v/>
      </c>
      <c r="E82" s="50" t="str">
        <f>'b) Task Work'!E86</f>
        <v/>
      </c>
      <c r="F82" s="51">
        <f>'b) Task Work'!F86</f>
        <v>0</v>
      </c>
      <c r="G82" s="49">
        <f>'b) Task Work'!G86</f>
        <v>1</v>
      </c>
      <c r="H82" s="48">
        <f>'b) Task Work'!H86</f>
        <v>0</v>
      </c>
      <c r="I82" s="49">
        <f>'b) Task Work'!I86</f>
        <v>1</v>
      </c>
      <c r="J82" s="48">
        <f>'b) Task Work'!J86</f>
        <v>0</v>
      </c>
    </row>
    <row r="83" spans="1:10" x14ac:dyDescent="0.25">
      <c r="A83" s="50" t="str">
        <f>'b) Task Work'!B87</f>
        <v>BRI</v>
      </c>
      <c r="B83" s="50">
        <f>'b) Task Work'!C87</f>
        <v>2</v>
      </c>
      <c r="C83" s="50" t="str">
        <f>Setup!$A$9</f>
        <v>2019-10</v>
      </c>
      <c r="D83" s="49" t="str">
        <f>'b) Task Work'!D87</f>
        <v/>
      </c>
      <c r="E83" s="50" t="str">
        <f>'b) Task Work'!E87</f>
        <v/>
      </c>
      <c r="F83" s="51">
        <f>'b) Task Work'!F87</f>
        <v>0</v>
      </c>
      <c r="G83" s="49">
        <f>'b) Task Work'!G87</f>
        <v>2</v>
      </c>
      <c r="H83" s="48">
        <f>'b) Task Work'!H87</f>
        <v>0</v>
      </c>
      <c r="I83" s="49">
        <f>'b) Task Work'!I87</f>
        <v>2</v>
      </c>
      <c r="J83" s="48">
        <f>'b) Task Work'!J87</f>
        <v>0</v>
      </c>
    </row>
    <row r="84" spans="1:10" x14ac:dyDescent="0.25">
      <c r="A84" s="50" t="str">
        <f>'b) Task Work'!B88</f>
        <v>BRI</v>
      </c>
      <c r="B84" s="50">
        <f>'b) Task Work'!C88</f>
        <v>2</v>
      </c>
      <c r="C84" s="50" t="str">
        <f>Setup!$A$9</f>
        <v>2019-10</v>
      </c>
      <c r="D84" s="49" t="str">
        <f>'b) Task Work'!D88</f>
        <v/>
      </c>
      <c r="E84" s="50" t="str">
        <f>'b) Task Work'!E88</f>
        <v/>
      </c>
      <c r="F84" s="51">
        <f>'b) Task Work'!F88</f>
        <v>0</v>
      </c>
      <c r="G84" s="49">
        <f>'b) Task Work'!G88</f>
        <v>3</v>
      </c>
      <c r="H84" s="48">
        <f>'b) Task Work'!H88</f>
        <v>0</v>
      </c>
      <c r="I84" s="49">
        <f>'b) Task Work'!I88</f>
        <v>3</v>
      </c>
      <c r="J84" s="48">
        <f>'b) Task Work'!J88</f>
        <v>0</v>
      </c>
    </row>
    <row r="85" spans="1:10" x14ac:dyDescent="0.25">
      <c r="A85" s="50" t="str">
        <f>'b) Task Work'!B89</f>
        <v>BRI</v>
      </c>
      <c r="B85" s="50">
        <f>'b) Task Work'!C89</f>
        <v>2</v>
      </c>
      <c r="C85" s="50" t="str">
        <f>Setup!$A$9</f>
        <v>2019-10</v>
      </c>
      <c r="D85" s="49" t="str">
        <f>'b) Task Work'!D89</f>
        <v/>
      </c>
      <c r="E85" s="50" t="str">
        <f>'b) Task Work'!E89</f>
        <v/>
      </c>
      <c r="F85" s="51">
        <f>'b) Task Work'!F89</f>
        <v>0</v>
      </c>
      <c r="G85" s="49">
        <f>'b) Task Work'!G89</f>
        <v>4</v>
      </c>
      <c r="H85" s="48">
        <f>'b) Task Work'!H89</f>
        <v>0</v>
      </c>
      <c r="I85" s="49">
        <f>'b) Task Work'!I89</f>
        <v>4</v>
      </c>
      <c r="J85" s="48">
        <f>'b) Task Work'!J89</f>
        <v>0</v>
      </c>
    </row>
    <row r="86" spans="1:10" x14ac:dyDescent="0.25">
      <c r="A86" s="50" t="str">
        <f>'b) Task Work'!B90</f>
        <v>BRI</v>
      </c>
      <c r="B86" s="50">
        <f>'b) Task Work'!C90</f>
        <v>2</v>
      </c>
      <c r="C86" s="50" t="str">
        <f>Setup!$A$9</f>
        <v>2019-10</v>
      </c>
      <c r="D86" s="49" t="str">
        <f>'b) Task Work'!D90</f>
        <v/>
      </c>
      <c r="E86" s="50" t="str">
        <f>'b) Task Work'!E90</f>
        <v/>
      </c>
      <c r="F86" s="51">
        <f>'b) Task Work'!F90</f>
        <v>0</v>
      </c>
      <c r="G86" s="49">
        <f>'b) Task Work'!G90</f>
        <v>5</v>
      </c>
      <c r="H86" s="48">
        <f>'b) Task Work'!H90</f>
        <v>0</v>
      </c>
      <c r="I86" s="49">
        <f>'b) Task Work'!I90</f>
        <v>5</v>
      </c>
      <c r="J86" s="48">
        <f>'b) Task Work'!J90</f>
        <v>0</v>
      </c>
    </row>
    <row r="87" spans="1:10" x14ac:dyDescent="0.25">
      <c r="A87" s="50" t="str">
        <f>'b) Task Work'!B91</f>
        <v>BRI</v>
      </c>
      <c r="B87" s="50">
        <f>'b) Task Work'!C91</f>
        <v>2</v>
      </c>
      <c r="C87" s="50" t="str">
        <f>Setup!$A$9</f>
        <v>2019-10</v>
      </c>
      <c r="D87" s="49" t="str">
        <f>'b) Task Work'!D91</f>
        <v/>
      </c>
      <c r="E87" s="50" t="str">
        <f>'b) Task Work'!E91</f>
        <v/>
      </c>
      <c r="F87" s="51">
        <f>'b) Task Work'!F91</f>
        <v>0</v>
      </c>
      <c r="G87" s="49">
        <f>'b) Task Work'!G91</f>
        <v>1</v>
      </c>
      <c r="H87" s="48">
        <f>'b) Task Work'!H91</f>
        <v>0</v>
      </c>
      <c r="I87" s="49">
        <f>'b) Task Work'!I91</f>
        <v>1</v>
      </c>
      <c r="J87" s="48">
        <f>'b) Task Work'!J91</f>
        <v>0</v>
      </c>
    </row>
    <row r="88" spans="1:10" x14ac:dyDescent="0.25">
      <c r="A88" s="50" t="str">
        <f>'b) Task Work'!B92</f>
        <v>BRI</v>
      </c>
      <c r="B88" s="50">
        <f>'b) Task Work'!C92</f>
        <v>2</v>
      </c>
      <c r="C88" s="50" t="str">
        <f>Setup!$A$9</f>
        <v>2019-10</v>
      </c>
      <c r="D88" s="49" t="str">
        <f>'b) Task Work'!D92</f>
        <v/>
      </c>
      <c r="E88" s="50" t="str">
        <f>'b) Task Work'!E92</f>
        <v/>
      </c>
      <c r="F88" s="51">
        <f>'b) Task Work'!F92</f>
        <v>0</v>
      </c>
      <c r="G88" s="49">
        <f>'b) Task Work'!G92</f>
        <v>2</v>
      </c>
      <c r="H88" s="48">
        <f>'b) Task Work'!H92</f>
        <v>0</v>
      </c>
      <c r="I88" s="49">
        <f>'b) Task Work'!I92</f>
        <v>2</v>
      </c>
      <c r="J88" s="48">
        <f>'b) Task Work'!J92</f>
        <v>0</v>
      </c>
    </row>
    <row r="89" spans="1:10" x14ac:dyDescent="0.25">
      <c r="A89" s="50" t="str">
        <f>'b) Task Work'!B93</f>
        <v>BRI</v>
      </c>
      <c r="B89" s="50">
        <f>'b) Task Work'!C93</f>
        <v>2</v>
      </c>
      <c r="C89" s="50" t="str">
        <f>Setup!$A$9</f>
        <v>2019-10</v>
      </c>
      <c r="D89" s="49" t="str">
        <f>'b) Task Work'!D93</f>
        <v/>
      </c>
      <c r="E89" s="50" t="str">
        <f>'b) Task Work'!E93</f>
        <v/>
      </c>
      <c r="F89" s="51">
        <f>'b) Task Work'!F93</f>
        <v>0</v>
      </c>
      <c r="G89" s="49">
        <f>'b) Task Work'!G93</f>
        <v>3</v>
      </c>
      <c r="H89" s="48">
        <f>'b) Task Work'!H93</f>
        <v>0</v>
      </c>
      <c r="I89" s="49">
        <f>'b) Task Work'!I93</f>
        <v>3</v>
      </c>
      <c r="J89" s="48">
        <f>'b) Task Work'!J93</f>
        <v>0</v>
      </c>
    </row>
    <row r="90" spans="1:10" x14ac:dyDescent="0.25">
      <c r="A90" s="50" t="str">
        <f>'b) Task Work'!B94</f>
        <v>BRI</v>
      </c>
      <c r="B90" s="50">
        <f>'b) Task Work'!C94</f>
        <v>2</v>
      </c>
      <c r="C90" s="50" t="str">
        <f>Setup!$A$9</f>
        <v>2019-10</v>
      </c>
      <c r="D90" s="49" t="str">
        <f>'b) Task Work'!D94</f>
        <v/>
      </c>
      <c r="E90" s="50" t="str">
        <f>'b) Task Work'!E94</f>
        <v/>
      </c>
      <c r="F90" s="51">
        <f>'b) Task Work'!F94</f>
        <v>0</v>
      </c>
      <c r="G90" s="49">
        <f>'b) Task Work'!G94</f>
        <v>4</v>
      </c>
      <c r="H90" s="48">
        <f>'b) Task Work'!H94</f>
        <v>0</v>
      </c>
      <c r="I90" s="49">
        <f>'b) Task Work'!I94</f>
        <v>4</v>
      </c>
      <c r="J90" s="48">
        <f>'b) Task Work'!J94</f>
        <v>0</v>
      </c>
    </row>
    <row r="91" spans="1:10" x14ac:dyDescent="0.25">
      <c r="A91" s="50" t="str">
        <f>'b) Task Work'!B95</f>
        <v>BRI</v>
      </c>
      <c r="B91" s="50">
        <f>'b) Task Work'!C95</f>
        <v>2</v>
      </c>
      <c r="C91" s="50" t="str">
        <f>Setup!$A$9</f>
        <v>2019-10</v>
      </c>
      <c r="D91" s="49" t="str">
        <f>'b) Task Work'!D95</f>
        <v/>
      </c>
      <c r="E91" s="50" t="str">
        <f>'b) Task Work'!E95</f>
        <v/>
      </c>
      <c r="F91" s="51">
        <f>'b) Task Work'!F95</f>
        <v>0</v>
      </c>
      <c r="G91" s="49">
        <f>'b) Task Work'!G95</f>
        <v>5</v>
      </c>
      <c r="H91" s="48">
        <f>'b) Task Work'!H95</f>
        <v>0</v>
      </c>
      <c r="I91" s="49">
        <f>'b) Task Work'!I95</f>
        <v>5</v>
      </c>
      <c r="J91" s="48">
        <f>'b) Task Work'!J95</f>
        <v>0</v>
      </c>
    </row>
    <row r="92" spans="1:10" x14ac:dyDescent="0.25">
      <c r="A92" s="50" t="str">
        <f>'b) Task Work'!B96</f>
        <v>BRI</v>
      </c>
      <c r="B92" s="50">
        <f>'b) Task Work'!C96</f>
        <v>2</v>
      </c>
      <c r="C92" s="50" t="str">
        <f>Setup!$A$9</f>
        <v>2019-10</v>
      </c>
      <c r="D92" s="49" t="str">
        <f>'b) Task Work'!D96</f>
        <v/>
      </c>
      <c r="E92" s="50" t="str">
        <f>'b) Task Work'!E96</f>
        <v/>
      </c>
      <c r="F92" s="51">
        <f>'b) Task Work'!F96</f>
        <v>0</v>
      </c>
      <c r="G92" s="49">
        <f>'b) Task Work'!G96</f>
        <v>1</v>
      </c>
      <c r="H92" s="48">
        <f>'b) Task Work'!H96</f>
        <v>0</v>
      </c>
      <c r="I92" s="49">
        <f>'b) Task Work'!I96</f>
        <v>1</v>
      </c>
      <c r="J92" s="48">
        <f>'b) Task Work'!J96</f>
        <v>0</v>
      </c>
    </row>
    <row r="93" spans="1:10" x14ac:dyDescent="0.25">
      <c r="A93" s="50" t="str">
        <f>'b) Task Work'!B97</f>
        <v>BRI</v>
      </c>
      <c r="B93" s="50">
        <f>'b) Task Work'!C97</f>
        <v>2</v>
      </c>
      <c r="C93" s="50" t="str">
        <f>Setup!$A$9</f>
        <v>2019-10</v>
      </c>
      <c r="D93" s="49" t="str">
        <f>'b) Task Work'!D97</f>
        <v/>
      </c>
      <c r="E93" s="50" t="str">
        <f>'b) Task Work'!E97</f>
        <v/>
      </c>
      <c r="F93" s="51">
        <f>'b) Task Work'!F97</f>
        <v>0</v>
      </c>
      <c r="G93" s="49">
        <f>'b) Task Work'!G97</f>
        <v>2</v>
      </c>
      <c r="H93" s="48">
        <f>'b) Task Work'!H97</f>
        <v>0</v>
      </c>
      <c r="I93" s="49">
        <f>'b) Task Work'!I97</f>
        <v>2</v>
      </c>
      <c r="J93" s="48">
        <f>'b) Task Work'!J97</f>
        <v>0</v>
      </c>
    </row>
    <row r="94" spans="1:10" x14ac:dyDescent="0.25">
      <c r="A94" s="50" t="str">
        <f>'b) Task Work'!B98</f>
        <v>BRI</v>
      </c>
      <c r="B94" s="50">
        <f>'b) Task Work'!C98</f>
        <v>2</v>
      </c>
      <c r="C94" s="50" t="str">
        <f>Setup!$A$9</f>
        <v>2019-10</v>
      </c>
      <c r="D94" s="49" t="str">
        <f>'b) Task Work'!D98</f>
        <v/>
      </c>
      <c r="E94" s="50" t="str">
        <f>'b) Task Work'!E98</f>
        <v/>
      </c>
      <c r="F94" s="51">
        <f>'b) Task Work'!F98</f>
        <v>0</v>
      </c>
      <c r="G94" s="49">
        <f>'b) Task Work'!G98</f>
        <v>3</v>
      </c>
      <c r="H94" s="48">
        <f>'b) Task Work'!H98</f>
        <v>0</v>
      </c>
      <c r="I94" s="49">
        <f>'b) Task Work'!I98</f>
        <v>3</v>
      </c>
      <c r="J94" s="48">
        <f>'b) Task Work'!J98</f>
        <v>0</v>
      </c>
    </row>
    <row r="95" spans="1:10" x14ac:dyDescent="0.25">
      <c r="A95" s="50" t="str">
        <f>'b) Task Work'!B99</f>
        <v>BRI</v>
      </c>
      <c r="B95" s="50">
        <f>'b) Task Work'!C99</f>
        <v>2</v>
      </c>
      <c r="C95" s="50" t="str">
        <f>Setup!$A$9</f>
        <v>2019-10</v>
      </c>
      <c r="D95" s="49" t="str">
        <f>'b) Task Work'!D99</f>
        <v/>
      </c>
      <c r="E95" s="50" t="str">
        <f>'b) Task Work'!E99</f>
        <v/>
      </c>
      <c r="F95" s="51">
        <f>'b) Task Work'!F99</f>
        <v>0</v>
      </c>
      <c r="G95" s="49">
        <f>'b) Task Work'!G99</f>
        <v>4</v>
      </c>
      <c r="H95" s="48">
        <f>'b) Task Work'!H99</f>
        <v>0</v>
      </c>
      <c r="I95" s="49">
        <f>'b) Task Work'!I99</f>
        <v>4</v>
      </c>
      <c r="J95" s="48">
        <f>'b) Task Work'!J99</f>
        <v>0</v>
      </c>
    </row>
    <row r="96" spans="1:10" x14ac:dyDescent="0.25">
      <c r="A96" s="50" t="str">
        <f>'b) Task Work'!B100</f>
        <v>BRI</v>
      </c>
      <c r="B96" s="50">
        <f>'b) Task Work'!C100</f>
        <v>2</v>
      </c>
      <c r="C96" s="50" t="str">
        <f>Setup!$A$9</f>
        <v>2019-10</v>
      </c>
      <c r="D96" s="49" t="str">
        <f>'b) Task Work'!D100</f>
        <v/>
      </c>
      <c r="E96" s="50" t="str">
        <f>'b) Task Work'!E100</f>
        <v/>
      </c>
      <c r="F96" s="51">
        <f>'b) Task Work'!F100</f>
        <v>0</v>
      </c>
      <c r="G96" s="49">
        <f>'b) Task Work'!G100</f>
        <v>5</v>
      </c>
      <c r="H96" s="48">
        <f>'b) Task Work'!H100</f>
        <v>0</v>
      </c>
      <c r="I96" s="49">
        <f>'b) Task Work'!I100</f>
        <v>5</v>
      </c>
      <c r="J96" s="48">
        <f>'b) Task Work'!J100</f>
        <v>0</v>
      </c>
    </row>
    <row r="97" spans="1:10" x14ac:dyDescent="0.25">
      <c r="A97" s="50" t="str">
        <f>'b) Task Work'!B101</f>
        <v>BRI</v>
      </c>
      <c r="B97" s="50">
        <f>'b) Task Work'!C101</f>
        <v>2</v>
      </c>
      <c r="C97" s="50" t="str">
        <f>Setup!$A$9</f>
        <v>2019-10</v>
      </c>
      <c r="D97" s="49" t="str">
        <f>'b) Task Work'!D101</f>
        <v/>
      </c>
      <c r="E97" s="50" t="str">
        <f>'b) Task Work'!E101</f>
        <v/>
      </c>
      <c r="F97" s="51">
        <f>'b) Task Work'!F101</f>
        <v>0</v>
      </c>
      <c r="G97" s="49">
        <f>'b) Task Work'!G101</f>
        <v>1</v>
      </c>
      <c r="H97" s="48">
        <f>'b) Task Work'!H101</f>
        <v>0</v>
      </c>
      <c r="I97" s="49">
        <f>'b) Task Work'!I101</f>
        <v>1</v>
      </c>
      <c r="J97" s="48">
        <f>'b) Task Work'!J101</f>
        <v>0</v>
      </c>
    </row>
    <row r="98" spans="1:10" x14ac:dyDescent="0.25">
      <c r="A98" s="50" t="str">
        <f>'b) Task Work'!B102</f>
        <v>BRI</v>
      </c>
      <c r="B98" s="50">
        <f>'b) Task Work'!C102</f>
        <v>2</v>
      </c>
      <c r="C98" s="50" t="str">
        <f>Setup!$A$9</f>
        <v>2019-10</v>
      </c>
      <c r="D98" s="49" t="str">
        <f>'b) Task Work'!D102</f>
        <v/>
      </c>
      <c r="E98" s="50" t="str">
        <f>'b) Task Work'!E102</f>
        <v/>
      </c>
      <c r="F98" s="51">
        <f>'b) Task Work'!F102</f>
        <v>0</v>
      </c>
      <c r="G98" s="49">
        <f>'b) Task Work'!G102</f>
        <v>2</v>
      </c>
      <c r="H98" s="48">
        <f>'b) Task Work'!H102</f>
        <v>0</v>
      </c>
      <c r="I98" s="49">
        <f>'b) Task Work'!I102</f>
        <v>2</v>
      </c>
      <c r="J98" s="48">
        <f>'b) Task Work'!J102</f>
        <v>0</v>
      </c>
    </row>
    <row r="99" spans="1:10" x14ac:dyDescent="0.25">
      <c r="A99" s="50" t="str">
        <f>'b) Task Work'!B103</f>
        <v>BRI</v>
      </c>
      <c r="B99" s="50">
        <f>'b) Task Work'!C103</f>
        <v>2</v>
      </c>
      <c r="C99" s="50" t="str">
        <f>Setup!$A$9</f>
        <v>2019-10</v>
      </c>
      <c r="D99" s="49" t="str">
        <f>'b) Task Work'!D103</f>
        <v/>
      </c>
      <c r="E99" s="50" t="str">
        <f>'b) Task Work'!E103</f>
        <v/>
      </c>
      <c r="F99" s="51">
        <f>'b) Task Work'!F103</f>
        <v>0</v>
      </c>
      <c r="G99" s="49">
        <f>'b) Task Work'!G103</f>
        <v>3</v>
      </c>
      <c r="H99" s="48">
        <f>'b) Task Work'!H103</f>
        <v>0</v>
      </c>
      <c r="I99" s="49">
        <f>'b) Task Work'!I103</f>
        <v>3</v>
      </c>
      <c r="J99" s="48">
        <f>'b) Task Work'!J103</f>
        <v>0</v>
      </c>
    </row>
    <row r="100" spans="1:10" x14ac:dyDescent="0.25">
      <c r="A100" s="50" t="str">
        <f>'b) Task Work'!B104</f>
        <v>BRI</v>
      </c>
      <c r="B100" s="50">
        <f>'b) Task Work'!C104</f>
        <v>2</v>
      </c>
      <c r="C100" s="50" t="str">
        <f>Setup!$A$9</f>
        <v>2019-10</v>
      </c>
      <c r="D100" s="49" t="str">
        <f>'b) Task Work'!D104</f>
        <v/>
      </c>
      <c r="E100" s="50" t="str">
        <f>'b) Task Work'!E104</f>
        <v/>
      </c>
      <c r="F100" s="51">
        <f>'b) Task Work'!F104</f>
        <v>0</v>
      </c>
      <c r="G100" s="49">
        <f>'b) Task Work'!G104</f>
        <v>4</v>
      </c>
      <c r="H100" s="48">
        <f>'b) Task Work'!H104</f>
        <v>0</v>
      </c>
      <c r="I100" s="49">
        <f>'b) Task Work'!I104</f>
        <v>4</v>
      </c>
      <c r="J100" s="48">
        <f>'b) Task Work'!J104</f>
        <v>0</v>
      </c>
    </row>
    <row r="101" spans="1:10" x14ac:dyDescent="0.25">
      <c r="A101" s="50" t="str">
        <f>'b) Task Work'!B105</f>
        <v>BRI</v>
      </c>
      <c r="B101" s="50">
        <f>'b) Task Work'!C105</f>
        <v>2</v>
      </c>
      <c r="C101" s="50" t="str">
        <f>Setup!$A$9</f>
        <v>2019-10</v>
      </c>
      <c r="D101" s="49" t="str">
        <f>'b) Task Work'!D105</f>
        <v/>
      </c>
      <c r="E101" s="50" t="str">
        <f>'b) Task Work'!E105</f>
        <v/>
      </c>
      <c r="F101" s="51">
        <f>'b) Task Work'!F105</f>
        <v>0</v>
      </c>
      <c r="G101" s="49">
        <f>'b) Task Work'!G105</f>
        <v>5</v>
      </c>
      <c r="H101" s="48">
        <f>'b) Task Work'!H105</f>
        <v>0</v>
      </c>
      <c r="I101" s="49">
        <f>'b) Task Work'!I105</f>
        <v>5</v>
      </c>
      <c r="J101" s="48">
        <f>'b) Task Work'!J105</f>
        <v>0</v>
      </c>
    </row>
    <row r="102" spans="1:10" x14ac:dyDescent="0.25">
      <c r="A102" s="50" t="str">
        <f>'b) Task Work'!B106</f>
        <v>BRI</v>
      </c>
      <c r="B102" s="50">
        <f>'b) Task Work'!C106</f>
        <v>2</v>
      </c>
      <c r="C102" s="50" t="str">
        <f>Setup!$A$9</f>
        <v>2019-10</v>
      </c>
      <c r="D102" s="49" t="str">
        <f>'b) Task Work'!D106</f>
        <v/>
      </c>
      <c r="E102" s="50" t="str">
        <f>'b) Task Work'!E106</f>
        <v/>
      </c>
      <c r="F102" s="51">
        <f>'b) Task Work'!F106</f>
        <v>0</v>
      </c>
      <c r="G102" s="49">
        <f>'b) Task Work'!G106</f>
        <v>1</v>
      </c>
      <c r="H102" s="48">
        <f>'b) Task Work'!H106</f>
        <v>0</v>
      </c>
      <c r="I102" s="49">
        <f>'b) Task Work'!I106</f>
        <v>1</v>
      </c>
      <c r="J102" s="48">
        <f>'b) Task Work'!J106</f>
        <v>0</v>
      </c>
    </row>
    <row r="103" spans="1:10" x14ac:dyDescent="0.25">
      <c r="A103" s="50" t="str">
        <f>'b) Task Work'!B107</f>
        <v>BRI</v>
      </c>
      <c r="B103" s="50">
        <f>'b) Task Work'!C107</f>
        <v>2</v>
      </c>
      <c r="C103" s="50" t="str">
        <f>Setup!$A$9</f>
        <v>2019-10</v>
      </c>
      <c r="D103" s="49" t="str">
        <f>'b) Task Work'!D107</f>
        <v/>
      </c>
      <c r="E103" s="50" t="str">
        <f>'b) Task Work'!E107</f>
        <v/>
      </c>
      <c r="F103" s="51">
        <f>'b) Task Work'!F107</f>
        <v>0</v>
      </c>
      <c r="G103" s="49">
        <f>'b) Task Work'!G107</f>
        <v>2</v>
      </c>
      <c r="H103" s="48">
        <f>'b) Task Work'!H107</f>
        <v>0</v>
      </c>
      <c r="I103" s="49">
        <f>'b) Task Work'!I107</f>
        <v>2</v>
      </c>
      <c r="J103" s="48">
        <f>'b) Task Work'!J107</f>
        <v>0</v>
      </c>
    </row>
    <row r="104" spans="1:10" x14ac:dyDescent="0.25">
      <c r="A104" s="50" t="str">
        <f>'b) Task Work'!B108</f>
        <v>BRI</v>
      </c>
      <c r="B104" s="50">
        <f>'b) Task Work'!C108</f>
        <v>2</v>
      </c>
      <c r="C104" s="50" t="str">
        <f>Setup!$A$9</f>
        <v>2019-10</v>
      </c>
      <c r="D104" s="49" t="str">
        <f>'b) Task Work'!D108</f>
        <v/>
      </c>
      <c r="E104" s="50" t="str">
        <f>'b) Task Work'!E108</f>
        <v/>
      </c>
      <c r="F104" s="51">
        <f>'b) Task Work'!F108</f>
        <v>0</v>
      </c>
      <c r="G104" s="49">
        <f>'b) Task Work'!G108</f>
        <v>3</v>
      </c>
      <c r="H104" s="48">
        <f>'b) Task Work'!H108</f>
        <v>0</v>
      </c>
      <c r="I104" s="49">
        <f>'b) Task Work'!I108</f>
        <v>3</v>
      </c>
      <c r="J104" s="48">
        <f>'b) Task Work'!J108</f>
        <v>0</v>
      </c>
    </row>
    <row r="105" spans="1:10" x14ac:dyDescent="0.25">
      <c r="A105" s="50" t="str">
        <f>'b) Task Work'!B109</f>
        <v>BRI</v>
      </c>
      <c r="B105" s="50">
        <f>'b) Task Work'!C109</f>
        <v>2</v>
      </c>
      <c r="C105" s="50" t="str">
        <f>Setup!$A$9</f>
        <v>2019-10</v>
      </c>
      <c r="D105" s="49" t="str">
        <f>'b) Task Work'!D109</f>
        <v/>
      </c>
      <c r="E105" s="50" t="str">
        <f>'b) Task Work'!E109</f>
        <v/>
      </c>
      <c r="F105" s="51">
        <f>'b) Task Work'!F109</f>
        <v>0</v>
      </c>
      <c r="G105" s="49">
        <f>'b) Task Work'!G109</f>
        <v>4</v>
      </c>
      <c r="H105" s="48">
        <f>'b) Task Work'!H109</f>
        <v>0</v>
      </c>
      <c r="I105" s="49">
        <f>'b) Task Work'!I109</f>
        <v>4</v>
      </c>
      <c r="J105" s="48">
        <f>'b) Task Work'!J109</f>
        <v>0</v>
      </c>
    </row>
    <row r="106" spans="1:10" x14ac:dyDescent="0.25">
      <c r="A106" s="50" t="str">
        <f>'b) Task Work'!B110</f>
        <v>BRI</v>
      </c>
      <c r="B106" s="50">
        <f>'b) Task Work'!C110</f>
        <v>2</v>
      </c>
      <c r="C106" s="50" t="str">
        <f>Setup!$A$9</f>
        <v>2019-10</v>
      </c>
      <c r="D106" s="49" t="str">
        <f>'b) Task Work'!D110</f>
        <v/>
      </c>
      <c r="E106" s="50" t="str">
        <f>'b) Task Work'!E110</f>
        <v/>
      </c>
      <c r="F106" s="51">
        <f>'b) Task Work'!F110</f>
        <v>0</v>
      </c>
      <c r="G106" s="49">
        <f>'b) Task Work'!G110</f>
        <v>5</v>
      </c>
      <c r="H106" s="48">
        <f>'b) Task Work'!H110</f>
        <v>0</v>
      </c>
      <c r="I106" s="49">
        <f>'b) Task Work'!I110</f>
        <v>5</v>
      </c>
      <c r="J106" s="48">
        <f>'b) Task Work'!J110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59999389629810485"/>
  </sheetPr>
  <dimension ref="A1:K22"/>
  <sheetViews>
    <sheetView showZeros="0" zoomScaleNormal="100" workbookViewId="0"/>
  </sheetViews>
  <sheetFormatPr defaultRowHeight="15" x14ac:dyDescent="0.25"/>
  <cols>
    <col min="1" max="1" width="4.85546875" bestFit="1" customWidth="1"/>
    <col min="2" max="2" width="4.85546875" customWidth="1"/>
    <col min="3" max="3" width="9.140625" bestFit="1" customWidth="1"/>
    <col min="4" max="4" width="3.85546875" bestFit="1" customWidth="1"/>
    <col min="5" max="5" width="63.140625" customWidth="1"/>
    <col min="6" max="6" width="56.85546875" customWidth="1"/>
    <col min="7" max="8" width="3.85546875" bestFit="1" customWidth="1"/>
    <col min="9" max="9" width="3.85546875" style="101" bestFit="1" customWidth="1"/>
    <col min="10" max="10" width="3.85546875" style="101" customWidth="1"/>
    <col min="11" max="11" width="51" style="98" customWidth="1"/>
  </cols>
  <sheetData>
    <row r="1" spans="1:11" ht="57.75" thickBot="1" x14ac:dyDescent="0.3">
      <c r="A1" s="47" t="s">
        <v>586</v>
      </c>
      <c r="B1" s="47" t="s">
        <v>1</v>
      </c>
      <c r="C1" s="47" t="s">
        <v>587</v>
      </c>
      <c r="D1" s="47" t="s">
        <v>261</v>
      </c>
      <c r="E1" s="106" t="s">
        <v>254</v>
      </c>
      <c r="F1" s="106" t="s">
        <v>402</v>
      </c>
      <c r="G1" s="47" t="s">
        <v>256</v>
      </c>
      <c r="H1" s="47" t="s">
        <v>258</v>
      </c>
      <c r="I1" s="99" t="s">
        <v>257</v>
      </c>
      <c r="J1" s="47" t="s">
        <v>712</v>
      </c>
      <c r="K1" s="106" t="s">
        <v>711</v>
      </c>
    </row>
    <row r="2" spans="1:11" ht="30" x14ac:dyDescent="0.25">
      <c r="A2" s="50" t="str">
        <f t="shared" ref="A2:A22" si="0">ConsultantChoice</f>
        <v>BRI</v>
      </c>
      <c r="B2" s="50">
        <f t="shared" ref="B2:B22" si="1">SetPhase</f>
        <v>2</v>
      </c>
      <c r="C2" s="50" t="str">
        <f t="shared" ref="C2:C22" si="2">Work_Period</f>
        <v>2019-10</v>
      </c>
      <c r="D2" s="50">
        <f>'c) General Issues'!A7</f>
        <v>1</v>
      </c>
      <c r="E2" s="48" t="str">
        <f>'c) General Issues'!B7</f>
        <v>Uncertainty regarding liklihood of Geotech Activities to occur in 2019.</v>
      </c>
      <c r="F2" s="48" t="str">
        <f>'c) General Issues'!C7</f>
        <v>Stay informed of latest information - maintain coordination</v>
      </c>
      <c r="G2" s="49">
        <f>'c) General Issues'!D7</f>
        <v>0</v>
      </c>
      <c r="H2" s="49">
        <f>'c) General Issues'!E7</f>
        <v>1</v>
      </c>
      <c r="I2" s="49">
        <f>'c) General Issues'!F7</f>
        <v>0</v>
      </c>
      <c r="J2" s="49">
        <f>'c) General Issues'!G7</f>
        <v>1</v>
      </c>
      <c r="K2" s="48" t="str">
        <f>IF('c) General Issues'!H7&gt;"",'c) General Issues'!H7,"")</f>
        <v>As of 10/7/2019, this Item is resolved</v>
      </c>
    </row>
    <row r="3" spans="1:11" ht="30" x14ac:dyDescent="0.25">
      <c r="A3" s="50" t="str">
        <f t="shared" si="0"/>
        <v>BRI</v>
      </c>
      <c r="B3" s="50">
        <f t="shared" si="1"/>
        <v>2</v>
      </c>
      <c r="C3" s="50" t="str">
        <f t="shared" si="2"/>
        <v>2019-10</v>
      </c>
      <c r="D3" s="50">
        <f>'c) General Issues'!A8</f>
        <v>2</v>
      </c>
      <c r="E3" s="48" t="str">
        <f>'c) General Issues'!B8</f>
        <v>Schedule regarding potential Geotech Activities that may occur in 2019</v>
      </c>
      <c r="F3" s="48" t="str">
        <f>'c) General Issues'!C8</f>
        <v>Stay informed of latest information - maintain coordination</v>
      </c>
      <c r="G3" s="49">
        <f>'c) General Issues'!D8</f>
        <v>0</v>
      </c>
      <c r="H3" s="49">
        <f>'c) General Issues'!E8</f>
        <v>1</v>
      </c>
      <c r="I3" s="49">
        <f>'c) General Issues'!F8</f>
        <v>0</v>
      </c>
      <c r="J3" s="49">
        <f>'c) General Issues'!G8</f>
        <v>1</v>
      </c>
      <c r="K3" s="48" t="str">
        <f>IF('c) General Issues'!H8&gt;"",'c) General Issues'!H8,"")</f>
        <v>As of 10/7/2019, this Item is resolved</v>
      </c>
    </row>
    <row r="4" spans="1:11" ht="30" x14ac:dyDescent="0.25">
      <c r="A4" s="50" t="str">
        <f t="shared" si="0"/>
        <v>BRI</v>
      </c>
      <c r="B4" s="50">
        <f t="shared" si="1"/>
        <v>2</v>
      </c>
      <c r="C4" s="50" t="str">
        <f t="shared" si="2"/>
        <v>2019-10</v>
      </c>
      <c r="D4" s="50">
        <f>'c) General Issues'!A9</f>
        <v>3</v>
      </c>
      <c r="E4" s="48" t="str">
        <f>'c) General Issues'!B9</f>
        <v>Need for Geotechnical, Biological, Cultural, Environmental, Avian, Botanical, and other studies in 2020</v>
      </c>
      <c r="F4" s="48" t="str">
        <f>'c) General Issues'!C9</f>
        <v>Stay informed of latest information - maintain coordination</v>
      </c>
      <c r="G4" s="49">
        <f>'c) General Issues'!D9</f>
        <v>1</v>
      </c>
      <c r="H4" s="49">
        <f>'c) General Issues'!E9</f>
        <v>1</v>
      </c>
      <c r="I4" s="49">
        <f>'c) General Issues'!F9</f>
        <v>1</v>
      </c>
      <c r="J4" s="49">
        <f>'c) General Issues'!G9</f>
        <v>0</v>
      </c>
      <c r="K4" s="48" t="str">
        <f>IF('c) General Issues'!H9&gt;"",'c) General Issues'!H9,"")</f>
        <v/>
      </c>
    </row>
    <row r="5" spans="1:11" x14ac:dyDescent="0.25">
      <c r="A5" s="50" t="str">
        <f t="shared" si="0"/>
        <v>BRI</v>
      </c>
      <c r="B5" s="50">
        <f t="shared" si="1"/>
        <v>2</v>
      </c>
      <c r="C5" s="50" t="str">
        <f t="shared" si="2"/>
        <v>2019-10</v>
      </c>
      <c r="D5" s="50">
        <f>'c) General Issues'!A10</f>
        <v>4</v>
      </c>
      <c r="E5" s="48" t="str">
        <f>'c) General Issues'!B10</f>
        <v>Uncertainty regarding need for CPT at "Pipeline MID" Location - this will depend upon results of CPT-18</v>
      </c>
      <c r="F5" s="48" t="str">
        <f>'c) General Issues'!C10</f>
        <v>Stay informed of latest information - maintain coordination</v>
      </c>
      <c r="G5" s="49">
        <f>'c) General Issues'!D10</f>
        <v>1</v>
      </c>
      <c r="H5" s="49">
        <f>'c) General Issues'!E10</f>
        <v>1</v>
      </c>
      <c r="I5" s="49">
        <f>'c) General Issues'!F10</f>
        <v>1</v>
      </c>
      <c r="J5" s="49">
        <f>'c) General Issues'!G10</f>
        <v>0</v>
      </c>
      <c r="K5" s="48" t="str">
        <f>IF('c) General Issues'!H10&gt;"",'c) General Issues'!H10,"")</f>
        <v/>
      </c>
    </row>
    <row r="6" spans="1:11" x14ac:dyDescent="0.25">
      <c r="A6" s="50" t="str">
        <f t="shared" si="0"/>
        <v>BRI</v>
      </c>
      <c r="B6" s="50">
        <f t="shared" si="1"/>
        <v>2</v>
      </c>
      <c r="C6" s="50" t="str">
        <f t="shared" si="2"/>
        <v>2019-10</v>
      </c>
      <c r="D6" s="50">
        <f>'c) General Issues'!A11</f>
        <v>5</v>
      </c>
      <c r="E6" s="48" t="str">
        <f>'c) General Issues'!B11</f>
        <v xml:space="preserve">Uncertain 2020 Real Estate Need and Public Engagement Need </v>
      </c>
      <c r="F6" s="48" t="str">
        <f>'c) General Issues'!C11</f>
        <v>Stay informed of latest information - maintain coordination</v>
      </c>
      <c r="G6" s="49">
        <f>'c) General Issues'!D11</f>
        <v>1</v>
      </c>
      <c r="H6" s="49">
        <f>'c) General Issues'!E11</f>
        <v>1</v>
      </c>
      <c r="I6" s="49">
        <f>'c) General Issues'!F11</f>
        <v>1</v>
      </c>
      <c r="J6" s="49">
        <f>'c) General Issues'!G11</f>
        <v>0</v>
      </c>
      <c r="K6" s="48" t="str">
        <f>IF('c) General Issues'!H11&gt;"",'c) General Issues'!H11,"")</f>
        <v/>
      </c>
    </row>
    <row r="7" spans="1:11" x14ac:dyDescent="0.25">
      <c r="A7" s="50" t="str">
        <f t="shared" si="0"/>
        <v>BRI</v>
      </c>
      <c r="B7" s="50">
        <f t="shared" si="1"/>
        <v>2</v>
      </c>
      <c r="C7" s="50" t="str">
        <f t="shared" si="2"/>
        <v>2019-10</v>
      </c>
      <c r="D7" s="50">
        <f>'c) General Issues'!A12</f>
        <v>6</v>
      </c>
      <c r="E7" s="48">
        <f>'c) General Issues'!B12</f>
        <v>0</v>
      </c>
      <c r="F7" s="48">
        <f>'c) General Issues'!C12</f>
        <v>0</v>
      </c>
      <c r="G7" s="49">
        <f>'c) General Issues'!D12</f>
        <v>0</v>
      </c>
      <c r="H7" s="49">
        <f>'c) General Issues'!E12</f>
        <v>0</v>
      </c>
      <c r="I7" s="49">
        <f>'c) General Issues'!F12</f>
        <v>0</v>
      </c>
      <c r="J7" s="49">
        <f>'c) General Issues'!G12</f>
        <v>0</v>
      </c>
      <c r="K7" s="48" t="str">
        <f>IF('c) General Issues'!H12&gt;"",'c) General Issues'!H12,"")</f>
        <v/>
      </c>
    </row>
    <row r="8" spans="1:11" x14ac:dyDescent="0.25">
      <c r="A8" s="50" t="str">
        <f t="shared" si="0"/>
        <v>BRI</v>
      </c>
      <c r="B8" s="50">
        <f t="shared" si="1"/>
        <v>2</v>
      </c>
      <c r="C8" s="50" t="str">
        <f t="shared" si="2"/>
        <v>2019-10</v>
      </c>
      <c r="D8" s="50">
        <f>'c) General Issues'!A18</f>
        <v>0</v>
      </c>
      <c r="E8" s="48">
        <f>'c) General Issues'!B18</f>
        <v>0</v>
      </c>
      <c r="F8" s="48">
        <f>'c) General Issues'!C18</f>
        <v>0</v>
      </c>
      <c r="G8" s="49">
        <f>'c) General Issues'!D18</f>
        <v>0</v>
      </c>
      <c r="H8" s="49">
        <f>'c) General Issues'!E18</f>
        <v>0</v>
      </c>
      <c r="I8" s="49">
        <f>'c) General Issues'!F18</f>
        <v>0</v>
      </c>
      <c r="J8" s="49">
        <f>'c) General Issues'!G18</f>
        <v>0</v>
      </c>
      <c r="K8" s="48" t="str">
        <f>IF('c) General Issues'!H18&gt;"",'c) General Issues'!H18,"")</f>
        <v/>
      </c>
    </row>
    <row r="9" spans="1:11" x14ac:dyDescent="0.25">
      <c r="A9" s="50" t="str">
        <f t="shared" si="0"/>
        <v>BRI</v>
      </c>
      <c r="B9" s="50">
        <f t="shared" si="1"/>
        <v>2</v>
      </c>
      <c r="C9" s="50" t="str">
        <f t="shared" si="2"/>
        <v>2019-10</v>
      </c>
      <c r="D9" s="50">
        <f>'c) General Issues'!A19</f>
        <v>0</v>
      </c>
      <c r="E9" s="48">
        <f>'c) General Issues'!B19</f>
        <v>0</v>
      </c>
      <c r="F9" s="48">
        <f>'c) General Issues'!C19</f>
        <v>0</v>
      </c>
      <c r="G9" s="49">
        <f>'c) General Issues'!D19</f>
        <v>0</v>
      </c>
      <c r="H9" s="49">
        <f>'c) General Issues'!E19</f>
        <v>0</v>
      </c>
      <c r="I9" s="49">
        <f>'c) General Issues'!F19</f>
        <v>0</v>
      </c>
      <c r="J9" s="49">
        <f>'c) General Issues'!G19</f>
        <v>0</v>
      </c>
      <c r="K9" s="48" t="str">
        <f>IF('c) General Issues'!H19&gt;"",'c) General Issues'!H19,"")</f>
        <v/>
      </c>
    </row>
    <row r="10" spans="1:11" x14ac:dyDescent="0.25">
      <c r="A10" s="50" t="str">
        <f t="shared" si="0"/>
        <v>BRI</v>
      </c>
      <c r="B10" s="50">
        <f t="shared" si="1"/>
        <v>2</v>
      </c>
      <c r="C10" s="50" t="str">
        <f t="shared" si="2"/>
        <v>2019-10</v>
      </c>
      <c r="D10" s="50">
        <f>'c) General Issues'!A20</f>
        <v>0</v>
      </c>
      <c r="E10" s="48">
        <f>'c) General Issues'!B20</f>
        <v>0</v>
      </c>
      <c r="F10" s="48">
        <f>'c) General Issues'!C20</f>
        <v>0</v>
      </c>
      <c r="G10" s="49">
        <f>'c) General Issues'!D20</f>
        <v>0</v>
      </c>
      <c r="H10" s="49">
        <f>'c) General Issues'!E20</f>
        <v>0</v>
      </c>
      <c r="I10" s="49">
        <f>'c) General Issues'!F20</f>
        <v>0</v>
      </c>
      <c r="J10" s="49">
        <f>'c) General Issues'!G20</f>
        <v>0</v>
      </c>
      <c r="K10" s="48" t="str">
        <f>IF('c) General Issues'!H20&gt;"",'c) General Issues'!H20,"")</f>
        <v/>
      </c>
    </row>
    <row r="11" spans="1:11" x14ac:dyDescent="0.25">
      <c r="A11" s="50" t="str">
        <f t="shared" si="0"/>
        <v>BRI</v>
      </c>
      <c r="B11" s="50">
        <f t="shared" si="1"/>
        <v>2</v>
      </c>
      <c r="C11" s="50" t="str">
        <f t="shared" si="2"/>
        <v>2019-10</v>
      </c>
      <c r="D11" s="50">
        <f>'c) General Issues'!A21</f>
        <v>0</v>
      </c>
      <c r="E11" s="48">
        <f>'c) General Issues'!B21</f>
        <v>0</v>
      </c>
      <c r="F11" s="48">
        <f>'c) General Issues'!C21</f>
        <v>0</v>
      </c>
      <c r="G11" s="49">
        <f>'c) General Issues'!D21</f>
        <v>0</v>
      </c>
      <c r="H11" s="49">
        <f>'c) General Issues'!E21</f>
        <v>0</v>
      </c>
      <c r="I11" s="49">
        <f>'c) General Issues'!F21</f>
        <v>0</v>
      </c>
      <c r="J11" s="49">
        <f>'c) General Issues'!G21</f>
        <v>0</v>
      </c>
      <c r="K11" s="48" t="str">
        <f>IF('c) General Issues'!H21&gt;"",'c) General Issues'!H21,"")</f>
        <v/>
      </c>
    </row>
    <row r="12" spans="1:11" x14ac:dyDescent="0.25">
      <c r="A12" s="50" t="str">
        <f t="shared" si="0"/>
        <v>BRI</v>
      </c>
      <c r="B12" s="50">
        <f t="shared" si="1"/>
        <v>2</v>
      </c>
      <c r="C12" s="50" t="str">
        <f t="shared" si="2"/>
        <v>2019-10</v>
      </c>
      <c r="D12" s="50">
        <f>'c) General Issues'!A22</f>
        <v>0</v>
      </c>
      <c r="E12" s="48">
        <f>'c) General Issues'!B22</f>
        <v>0</v>
      </c>
      <c r="F12" s="48">
        <f>'c) General Issues'!C22</f>
        <v>0</v>
      </c>
      <c r="G12" s="49">
        <f>'c) General Issues'!D22</f>
        <v>0</v>
      </c>
      <c r="H12" s="49">
        <f>'c) General Issues'!E22</f>
        <v>0</v>
      </c>
      <c r="I12" s="49">
        <f>'c) General Issues'!F22</f>
        <v>0</v>
      </c>
      <c r="J12" s="49">
        <f>'c) General Issues'!G22</f>
        <v>0</v>
      </c>
      <c r="K12" s="48" t="str">
        <f>IF('c) General Issues'!H22&gt;"",'c) General Issues'!H22,"")</f>
        <v/>
      </c>
    </row>
    <row r="13" spans="1:11" x14ac:dyDescent="0.25">
      <c r="A13" s="50" t="str">
        <f t="shared" si="0"/>
        <v>BRI</v>
      </c>
      <c r="B13" s="50">
        <f t="shared" si="1"/>
        <v>2</v>
      </c>
      <c r="C13" s="50" t="str">
        <f t="shared" si="2"/>
        <v>2019-10</v>
      </c>
      <c r="D13" s="50">
        <f>'c) General Issues'!A23</f>
        <v>0</v>
      </c>
      <c r="E13" s="48">
        <f>'c) General Issues'!B23</f>
        <v>0</v>
      </c>
      <c r="F13" s="48">
        <f>'c) General Issues'!C23</f>
        <v>0</v>
      </c>
      <c r="G13" s="49">
        <f>'c) General Issues'!D23</f>
        <v>0</v>
      </c>
      <c r="H13" s="49">
        <f>'c) General Issues'!E23</f>
        <v>0</v>
      </c>
      <c r="I13" s="49">
        <f>'c) General Issues'!F23</f>
        <v>0</v>
      </c>
      <c r="J13" s="49">
        <f>'c) General Issues'!G23</f>
        <v>0</v>
      </c>
      <c r="K13" s="48" t="str">
        <f>IF('c) General Issues'!H23&gt;"",'c) General Issues'!H23,"")</f>
        <v/>
      </c>
    </row>
    <row r="14" spans="1:11" x14ac:dyDescent="0.25">
      <c r="A14" s="50" t="str">
        <f t="shared" si="0"/>
        <v>BRI</v>
      </c>
      <c r="B14" s="50">
        <f t="shared" si="1"/>
        <v>2</v>
      </c>
      <c r="C14" s="50" t="str">
        <f t="shared" si="2"/>
        <v>2019-10</v>
      </c>
      <c r="D14" s="50">
        <f>'c) General Issues'!A24</f>
        <v>0</v>
      </c>
      <c r="E14" s="48">
        <f>'c) General Issues'!B24</f>
        <v>0</v>
      </c>
      <c r="F14" s="48">
        <f>'c) General Issues'!C24</f>
        <v>0</v>
      </c>
      <c r="G14" s="49">
        <f>'c) General Issues'!D24</f>
        <v>0</v>
      </c>
      <c r="H14" s="49">
        <f>'c) General Issues'!E24</f>
        <v>0</v>
      </c>
      <c r="I14" s="49">
        <f>'c) General Issues'!F24</f>
        <v>0</v>
      </c>
      <c r="J14" s="49">
        <f>'c) General Issues'!G24</f>
        <v>0</v>
      </c>
      <c r="K14" s="48" t="str">
        <f>IF('c) General Issues'!H24&gt;"",'c) General Issues'!H24,"")</f>
        <v/>
      </c>
    </row>
    <row r="15" spans="1:11" x14ac:dyDescent="0.25">
      <c r="A15" s="50" t="str">
        <f t="shared" si="0"/>
        <v>BRI</v>
      </c>
      <c r="B15" s="50">
        <f t="shared" si="1"/>
        <v>2</v>
      </c>
      <c r="C15" s="50" t="str">
        <f t="shared" si="2"/>
        <v>2019-10</v>
      </c>
      <c r="D15" s="50">
        <f>'c) General Issues'!A25</f>
        <v>0</v>
      </c>
      <c r="E15" s="48">
        <f>'c) General Issues'!B25</f>
        <v>0</v>
      </c>
      <c r="F15" s="48">
        <f>'c) General Issues'!C25</f>
        <v>0</v>
      </c>
      <c r="G15" s="49">
        <f>'c) General Issues'!D25</f>
        <v>0</v>
      </c>
      <c r="H15" s="49">
        <f>'c) General Issues'!E25</f>
        <v>0</v>
      </c>
      <c r="I15" s="49">
        <f>'c) General Issues'!F25</f>
        <v>0</v>
      </c>
      <c r="J15" s="49">
        <f>'c) General Issues'!G25</f>
        <v>0</v>
      </c>
      <c r="K15" s="48" t="str">
        <f>IF('c) General Issues'!H25&gt;"",'c) General Issues'!H25,"")</f>
        <v/>
      </c>
    </row>
    <row r="16" spans="1:11" x14ac:dyDescent="0.25">
      <c r="A16" s="50" t="str">
        <f t="shared" si="0"/>
        <v>BRI</v>
      </c>
      <c r="B16" s="50">
        <f t="shared" si="1"/>
        <v>2</v>
      </c>
      <c r="C16" s="50" t="str">
        <f t="shared" si="2"/>
        <v>2019-10</v>
      </c>
      <c r="D16" s="50">
        <f>'c) General Issues'!A26</f>
        <v>0</v>
      </c>
      <c r="E16" s="48">
        <f>'c) General Issues'!B26</f>
        <v>0</v>
      </c>
      <c r="F16" s="48">
        <f>'c) General Issues'!C26</f>
        <v>0</v>
      </c>
      <c r="G16" s="49">
        <f>'c) General Issues'!D26</f>
        <v>0</v>
      </c>
      <c r="H16" s="49">
        <f>'c) General Issues'!E26</f>
        <v>0</v>
      </c>
      <c r="I16" s="49">
        <f>'c) General Issues'!F26</f>
        <v>0</v>
      </c>
      <c r="J16" s="49">
        <f>'c) General Issues'!G26</f>
        <v>0</v>
      </c>
      <c r="K16" s="48" t="str">
        <f>IF('c) General Issues'!H26&gt;"",'c) General Issues'!H26,"")</f>
        <v/>
      </c>
    </row>
    <row r="17" spans="1:11" x14ac:dyDescent="0.25">
      <c r="A17" s="50" t="str">
        <f t="shared" si="0"/>
        <v>BRI</v>
      </c>
      <c r="B17" s="50">
        <f t="shared" si="1"/>
        <v>2</v>
      </c>
      <c r="C17" s="50" t="str">
        <f t="shared" si="2"/>
        <v>2019-10</v>
      </c>
      <c r="D17" s="50">
        <f>'c) General Issues'!A27</f>
        <v>0</v>
      </c>
      <c r="E17" s="48">
        <f>'c) General Issues'!B27</f>
        <v>0</v>
      </c>
      <c r="F17" s="48">
        <f>'c) General Issues'!C27</f>
        <v>0</v>
      </c>
      <c r="G17" s="49">
        <f>'c) General Issues'!D27</f>
        <v>0</v>
      </c>
      <c r="H17" s="49">
        <f>'c) General Issues'!E27</f>
        <v>0</v>
      </c>
      <c r="I17" s="49">
        <f>'c) General Issues'!F27</f>
        <v>0</v>
      </c>
      <c r="J17" s="49">
        <f>'c) General Issues'!G27</f>
        <v>0</v>
      </c>
      <c r="K17" s="48" t="str">
        <f>IF('c) General Issues'!H27&gt;"",'c) General Issues'!H27,"")</f>
        <v/>
      </c>
    </row>
    <row r="18" spans="1:11" x14ac:dyDescent="0.25">
      <c r="A18" s="50" t="str">
        <f t="shared" si="0"/>
        <v>BRI</v>
      </c>
      <c r="B18" s="50">
        <f t="shared" si="1"/>
        <v>2</v>
      </c>
      <c r="C18" s="50" t="str">
        <f t="shared" si="2"/>
        <v>2019-10</v>
      </c>
      <c r="D18" s="50">
        <f>'c) General Issues'!A28</f>
        <v>0</v>
      </c>
      <c r="E18" s="48">
        <f>'c) General Issues'!B28</f>
        <v>0</v>
      </c>
      <c r="F18" s="48">
        <f>'c) General Issues'!C28</f>
        <v>0</v>
      </c>
      <c r="G18" s="49">
        <f>'c) General Issues'!D28</f>
        <v>0</v>
      </c>
      <c r="H18" s="49">
        <f>'c) General Issues'!E28</f>
        <v>0</v>
      </c>
      <c r="I18" s="49">
        <f>'c) General Issues'!F28</f>
        <v>0</v>
      </c>
      <c r="J18" s="49">
        <f>'c) General Issues'!G28</f>
        <v>0</v>
      </c>
      <c r="K18" s="48" t="str">
        <f>IF('c) General Issues'!H28&gt;"",'c) General Issues'!H28,"")</f>
        <v/>
      </c>
    </row>
    <row r="19" spans="1:11" x14ac:dyDescent="0.25">
      <c r="A19" s="50" t="str">
        <f t="shared" si="0"/>
        <v>BRI</v>
      </c>
      <c r="B19" s="50">
        <f t="shared" si="1"/>
        <v>2</v>
      </c>
      <c r="C19" s="50" t="str">
        <f t="shared" si="2"/>
        <v>2019-10</v>
      </c>
      <c r="D19" s="50">
        <f>'c) General Issues'!A29</f>
        <v>0</v>
      </c>
      <c r="E19" s="48">
        <f>'c) General Issues'!B29</f>
        <v>0</v>
      </c>
      <c r="F19" s="48">
        <f>'c) General Issues'!C29</f>
        <v>0</v>
      </c>
      <c r="G19" s="49">
        <f>'c) General Issues'!D29</f>
        <v>0</v>
      </c>
      <c r="H19" s="49">
        <f>'c) General Issues'!E29</f>
        <v>0</v>
      </c>
      <c r="I19" s="49">
        <f>'c) General Issues'!F29</f>
        <v>0</v>
      </c>
      <c r="J19" s="49">
        <f>'c) General Issues'!G29</f>
        <v>0</v>
      </c>
      <c r="K19" s="48" t="str">
        <f>IF('c) General Issues'!H29&gt;"",'c) General Issues'!H29,"")</f>
        <v/>
      </c>
    </row>
    <row r="20" spans="1:11" x14ac:dyDescent="0.25">
      <c r="A20" s="50" t="str">
        <f t="shared" si="0"/>
        <v>BRI</v>
      </c>
      <c r="B20" s="50">
        <f t="shared" si="1"/>
        <v>2</v>
      </c>
      <c r="C20" s="50" t="str">
        <f t="shared" si="2"/>
        <v>2019-10</v>
      </c>
      <c r="D20" s="50">
        <f>'c) General Issues'!A30</f>
        <v>0</v>
      </c>
      <c r="E20" s="48">
        <f>'c) General Issues'!B30</f>
        <v>0</v>
      </c>
      <c r="F20" s="48">
        <f>'c) General Issues'!C30</f>
        <v>0</v>
      </c>
      <c r="G20" s="49">
        <f>'c) General Issues'!D30</f>
        <v>0</v>
      </c>
      <c r="H20" s="49">
        <f>'c) General Issues'!E30</f>
        <v>0</v>
      </c>
      <c r="I20" s="49">
        <f>'c) General Issues'!F30</f>
        <v>0</v>
      </c>
      <c r="J20" s="49">
        <f>'c) General Issues'!G30</f>
        <v>0</v>
      </c>
      <c r="K20" s="48" t="str">
        <f>IF('c) General Issues'!H30&gt;"",'c) General Issues'!H30,"")</f>
        <v/>
      </c>
    </row>
    <row r="21" spans="1:11" x14ac:dyDescent="0.25">
      <c r="A21" s="50" t="str">
        <f t="shared" si="0"/>
        <v>BRI</v>
      </c>
      <c r="B21" s="50">
        <f t="shared" si="1"/>
        <v>2</v>
      </c>
      <c r="C21" s="50" t="str">
        <f t="shared" si="2"/>
        <v>2019-10</v>
      </c>
      <c r="D21" s="50">
        <f>'c) General Issues'!A31</f>
        <v>0</v>
      </c>
      <c r="E21" s="48">
        <f>'c) General Issues'!B31</f>
        <v>0</v>
      </c>
      <c r="F21" s="48">
        <f>'c) General Issues'!C31</f>
        <v>0</v>
      </c>
      <c r="G21" s="49">
        <f>'c) General Issues'!D31</f>
        <v>0</v>
      </c>
      <c r="H21" s="49">
        <f>'c) General Issues'!E31</f>
        <v>0</v>
      </c>
      <c r="I21" s="49">
        <f>'c) General Issues'!F31</f>
        <v>0</v>
      </c>
      <c r="J21" s="49">
        <f>'c) General Issues'!G31</f>
        <v>0</v>
      </c>
      <c r="K21" s="48" t="str">
        <f>IF('c) General Issues'!H31&gt;"",'c) General Issues'!H31,"")</f>
        <v/>
      </c>
    </row>
    <row r="22" spans="1:11" x14ac:dyDescent="0.25">
      <c r="A22" s="50" t="str">
        <f t="shared" si="0"/>
        <v>BRI</v>
      </c>
      <c r="B22" s="50">
        <f t="shared" si="1"/>
        <v>2</v>
      </c>
      <c r="C22" s="50" t="str">
        <f t="shared" si="2"/>
        <v>2019-10</v>
      </c>
      <c r="D22" s="50">
        <f>'c) General Issues'!A32</f>
        <v>0</v>
      </c>
      <c r="E22" s="48">
        <f>'c) General Issues'!B32</f>
        <v>0</v>
      </c>
      <c r="F22" s="48">
        <f>'c) General Issues'!C32</f>
        <v>0</v>
      </c>
      <c r="G22" s="49">
        <f>'c) General Issues'!D32</f>
        <v>0</v>
      </c>
      <c r="H22" s="49">
        <f>'c) General Issues'!E32</f>
        <v>0</v>
      </c>
      <c r="I22" s="49">
        <f>'c) General Issues'!F32</f>
        <v>0</v>
      </c>
      <c r="J22" s="49">
        <f>'c) General Issues'!G32</f>
        <v>0</v>
      </c>
      <c r="K22" s="48" t="str">
        <f>IF('c) General Issues'!H32&gt;"",'c) General Issues'!H32,"")</f>
        <v/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I35"/>
  <sheetViews>
    <sheetView zoomScaleNormal="100" workbookViewId="0">
      <selection activeCell="A9" sqref="A9"/>
    </sheetView>
  </sheetViews>
  <sheetFormatPr defaultRowHeight="15" x14ac:dyDescent="0.25"/>
  <cols>
    <col min="1" max="1" width="38.85546875" customWidth="1"/>
    <col min="4" max="4" width="36.85546875" bestFit="1" customWidth="1"/>
    <col min="8" max="8" width="18.140625" bestFit="1" customWidth="1"/>
    <col min="9" max="9" width="20.42578125" bestFit="1" customWidth="1"/>
    <col min="11" max="11" width="21.140625" bestFit="1" customWidth="1"/>
    <col min="12" max="12" width="8.42578125" bestFit="1" customWidth="1"/>
    <col min="13" max="13" width="9.42578125" bestFit="1" customWidth="1"/>
  </cols>
  <sheetData>
    <row r="1" spans="1:9" x14ac:dyDescent="0.25">
      <c r="D1" s="7" t="s">
        <v>10</v>
      </c>
      <c r="E1" s="7"/>
      <c r="F1" s="7"/>
      <c r="G1" s="7"/>
      <c r="H1" s="7"/>
      <c r="I1" s="7"/>
    </row>
    <row r="2" spans="1:9" ht="15.75" thickBot="1" x14ac:dyDescent="0.3">
      <c r="A2" s="8" t="s">
        <v>45</v>
      </c>
      <c r="D2" t="s">
        <v>20</v>
      </c>
      <c r="E2" t="s">
        <v>29</v>
      </c>
      <c r="F2" t="s">
        <v>30</v>
      </c>
      <c r="G2" t="s">
        <v>40</v>
      </c>
      <c r="H2" t="s">
        <v>44</v>
      </c>
      <c r="I2" t="s">
        <v>181</v>
      </c>
    </row>
    <row r="3" spans="1:9" x14ac:dyDescent="0.25">
      <c r="A3" s="9" t="s">
        <v>188</v>
      </c>
      <c r="D3" t="s">
        <v>4</v>
      </c>
      <c r="E3" t="s">
        <v>21</v>
      </c>
      <c r="F3" t="s">
        <v>15</v>
      </c>
      <c r="G3" t="s">
        <v>2</v>
      </c>
      <c r="H3" t="s">
        <v>31</v>
      </c>
      <c r="I3" t="s">
        <v>39</v>
      </c>
    </row>
    <row r="4" spans="1:9" x14ac:dyDescent="0.25">
      <c r="D4" t="s">
        <v>3</v>
      </c>
      <c r="E4" t="s">
        <v>22</v>
      </c>
      <c r="F4" t="s">
        <v>55</v>
      </c>
      <c r="G4" t="s">
        <v>112</v>
      </c>
      <c r="H4" t="s">
        <v>31</v>
      </c>
      <c r="I4" t="s">
        <v>182</v>
      </c>
    </row>
    <row r="5" spans="1:9" ht="15.75" thickBot="1" x14ac:dyDescent="0.3">
      <c r="A5" s="8" t="s">
        <v>0</v>
      </c>
      <c r="D5" t="s">
        <v>5</v>
      </c>
      <c r="E5" t="s">
        <v>23</v>
      </c>
      <c r="F5" t="s">
        <v>19</v>
      </c>
      <c r="G5" t="s">
        <v>36</v>
      </c>
      <c r="H5" t="s">
        <v>32</v>
      </c>
      <c r="I5" t="s">
        <v>183</v>
      </c>
    </row>
    <row r="6" spans="1:9" x14ac:dyDescent="0.25">
      <c r="A6" s="14" t="str">
        <f>VLOOKUP(A3,Task2Consultants[[Service_Areas]:[Firm_ID]],4,FALSE)</f>
        <v>BRI</v>
      </c>
      <c r="B6" t="str">
        <f>LEFT(A3,1)&amp;"-"&amp;A6</f>
        <v>g-BRI</v>
      </c>
      <c r="D6" t="s">
        <v>184</v>
      </c>
      <c r="E6" t="s">
        <v>24</v>
      </c>
      <c r="F6" t="s">
        <v>43</v>
      </c>
      <c r="G6" t="s">
        <v>467</v>
      </c>
      <c r="H6" t="s">
        <v>34</v>
      </c>
      <c r="I6" t="s">
        <v>185</v>
      </c>
    </row>
    <row r="7" spans="1:9" x14ac:dyDescent="0.25">
      <c r="D7" t="s">
        <v>6</v>
      </c>
      <c r="E7" t="s">
        <v>18</v>
      </c>
      <c r="F7" t="s">
        <v>35</v>
      </c>
      <c r="G7" t="s">
        <v>481</v>
      </c>
      <c r="H7" t="s">
        <v>34</v>
      </c>
      <c r="I7" t="s">
        <v>186</v>
      </c>
    </row>
    <row r="8" spans="1:9" ht="15.75" thickBot="1" x14ac:dyDescent="0.3">
      <c r="A8" s="8" t="s">
        <v>588</v>
      </c>
      <c r="D8" t="s">
        <v>7</v>
      </c>
      <c r="E8" t="s">
        <v>25</v>
      </c>
      <c r="F8" t="s">
        <v>16</v>
      </c>
      <c r="G8" t="s">
        <v>486</v>
      </c>
      <c r="H8" t="s">
        <v>34</v>
      </c>
      <c r="I8" t="s">
        <v>187</v>
      </c>
    </row>
    <row r="9" spans="1:9" x14ac:dyDescent="0.25">
      <c r="A9" s="14" t="s">
        <v>177</v>
      </c>
      <c r="D9" t="s">
        <v>188</v>
      </c>
      <c r="E9" t="s">
        <v>26</v>
      </c>
      <c r="F9" t="s">
        <v>42</v>
      </c>
      <c r="G9" t="s">
        <v>37</v>
      </c>
      <c r="H9" t="s">
        <v>32</v>
      </c>
      <c r="I9" t="s">
        <v>189</v>
      </c>
    </row>
    <row r="10" spans="1:9" x14ac:dyDescent="0.25">
      <c r="D10" t="s">
        <v>9</v>
      </c>
      <c r="E10" t="s">
        <v>27</v>
      </c>
      <c r="F10" t="s">
        <v>53</v>
      </c>
      <c r="G10" t="s">
        <v>11</v>
      </c>
      <c r="H10" t="s">
        <v>11</v>
      </c>
      <c r="I10" t="s">
        <v>190</v>
      </c>
    </row>
    <row r="11" spans="1:9" ht="15.75" thickBot="1" x14ac:dyDescent="0.3">
      <c r="A11" s="11" t="s">
        <v>167</v>
      </c>
      <c r="D11" t="s">
        <v>8</v>
      </c>
      <c r="E11" t="s">
        <v>28</v>
      </c>
      <c r="F11" t="s">
        <v>17</v>
      </c>
      <c r="G11" t="s">
        <v>38</v>
      </c>
      <c r="H11" t="s">
        <v>33</v>
      </c>
      <c r="I11" t="s">
        <v>191</v>
      </c>
    </row>
    <row r="12" spans="1:9" x14ac:dyDescent="0.25">
      <c r="A12" s="10" t="str">
        <f ca="1">CELL("filename")</f>
        <v>C:\Users\cmcdonald\Desktop\Sites Reservoir Project\Task Order No 2 - Project Management\Monthly Progress Report - October 2019\[Monthly Progress Template BRI 2019-10 - 11-4-2019.xlsx]c) General Issues</v>
      </c>
    </row>
    <row r="14" spans="1:9" ht="15.75" thickBot="1" x14ac:dyDescent="0.3">
      <c r="A14" s="11" t="s">
        <v>168</v>
      </c>
    </row>
    <row r="15" spans="1:9" x14ac:dyDescent="0.25">
      <c r="A15" s="14" t="s">
        <v>169</v>
      </c>
    </row>
    <row r="16" spans="1:9" x14ac:dyDescent="0.25">
      <c r="A16" s="14" t="s">
        <v>170</v>
      </c>
    </row>
    <row r="17" spans="1:1" x14ac:dyDescent="0.25">
      <c r="A17" s="14" t="s">
        <v>171</v>
      </c>
    </row>
    <row r="18" spans="1:1" x14ac:dyDescent="0.25">
      <c r="A18" s="14" t="s">
        <v>166</v>
      </c>
    </row>
    <row r="19" spans="1:1" x14ac:dyDescent="0.25">
      <c r="A19" s="14" t="s">
        <v>172</v>
      </c>
    </row>
    <row r="20" spans="1:1" x14ac:dyDescent="0.25">
      <c r="A20" s="14" t="s">
        <v>173</v>
      </c>
    </row>
    <row r="21" spans="1:1" x14ac:dyDescent="0.25">
      <c r="A21" s="14" t="s">
        <v>174</v>
      </c>
    </row>
    <row r="22" spans="1:1" x14ac:dyDescent="0.25">
      <c r="A22" s="14" t="s">
        <v>175</v>
      </c>
    </row>
    <row r="23" spans="1:1" x14ac:dyDescent="0.25">
      <c r="A23" s="14" t="s">
        <v>176</v>
      </c>
    </row>
    <row r="24" spans="1:1" x14ac:dyDescent="0.25">
      <c r="A24" s="14" t="s">
        <v>177</v>
      </c>
    </row>
    <row r="25" spans="1:1" x14ac:dyDescent="0.25">
      <c r="A25" s="14" t="s">
        <v>178</v>
      </c>
    </row>
    <row r="26" spans="1:1" x14ac:dyDescent="0.25">
      <c r="A26" s="14" t="s">
        <v>179</v>
      </c>
    </row>
    <row r="28" spans="1:1" ht="15.75" thickBot="1" x14ac:dyDescent="0.3">
      <c r="A28" s="46" t="s">
        <v>180</v>
      </c>
    </row>
    <row r="29" spans="1:1" x14ac:dyDescent="0.25">
      <c r="A29">
        <f>COUNTIFS(vw_ConsultantTaskItems[VendorAlpha],$A$6,vw_ConsultantTaskItems[Phase],$A$32,vw_ConsultantTaskItems[FullID],LEFT(A3,1)&amp;"-"&amp;A6)</f>
        <v>7</v>
      </c>
    </row>
    <row r="31" spans="1:1" ht="15.75" thickBot="1" x14ac:dyDescent="0.3">
      <c r="A31" s="46" t="s">
        <v>1</v>
      </c>
    </row>
    <row r="32" spans="1:1" x14ac:dyDescent="0.25">
      <c r="A32" s="6">
        <v>2</v>
      </c>
    </row>
    <row r="34" spans="1:1" ht="15.75" thickBot="1" x14ac:dyDescent="0.3">
      <c r="A34" s="46" t="s">
        <v>511</v>
      </c>
    </row>
    <row r="35" spans="1:1" x14ac:dyDescent="0.25">
      <c r="A35">
        <f>COUNTIFS(vw_Deliverables_wVendorTaskId[Vendor_Alpha],ConsultantChoice,vw_Deliverables_wVendorTaskId[Phase],SetPhase)</f>
        <v>3</v>
      </c>
    </row>
  </sheetData>
  <conditionalFormatting sqref="A3">
    <cfRule type="notContainsBlanks" dxfId="24" priority="4">
      <formula>LEN(TRIM(A3))&gt;0</formula>
    </cfRule>
  </conditionalFormatting>
  <conditionalFormatting sqref="A6">
    <cfRule type="notContainsBlanks" dxfId="23" priority="3">
      <formula>LEN(TRIM(A6))&gt;0</formula>
    </cfRule>
  </conditionalFormatting>
  <conditionalFormatting sqref="A12">
    <cfRule type="notContainsBlanks" dxfId="22" priority="2">
      <formula>LEN(TRIM(A12))&gt;0</formula>
    </cfRule>
  </conditionalFormatting>
  <conditionalFormatting sqref="A9">
    <cfRule type="notContainsBlanks" dxfId="21" priority="1">
      <formula>LEN(TRIM(A9))&gt;0</formula>
    </cfRule>
  </conditionalFormatting>
  <dataValidations count="2">
    <dataValidation type="list" allowBlank="1" showInputMessage="1" showErrorMessage="1" sqref="A9" xr:uid="{00000000-0002-0000-0700-000000000000}">
      <formula1>$A$15:$A$26</formula1>
    </dataValidation>
    <dataValidation type="list" allowBlank="1" showInputMessage="1" showErrorMessage="1" sqref="A3" xr:uid="{00000000-0002-0000-0700-000001000000}">
      <formula1>$D$3:$D$11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51"/>
  <sheetViews>
    <sheetView workbookViewId="0"/>
  </sheetViews>
  <sheetFormatPr defaultRowHeight="15" x14ac:dyDescent="0.25"/>
  <cols>
    <col min="1" max="1" width="5" bestFit="1" customWidth="1"/>
    <col min="2" max="2" width="8.28515625" bestFit="1" customWidth="1"/>
    <col min="3" max="3" width="15.5703125" bestFit="1" customWidth="1"/>
    <col min="4" max="4" width="14.28515625" bestFit="1" customWidth="1"/>
    <col min="5" max="5" width="15" bestFit="1" customWidth="1"/>
    <col min="6" max="6" width="16.140625" bestFit="1" customWidth="1"/>
    <col min="7" max="7" width="7.42578125" bestFit="1" customWidth="1"/>
    <col min="8" max="8" width="15.85546875" bestFit="1" customWidth="1"/>
    <col min="9" max="9" width="60.42578125" bestFit="1" customWidth="1"/>
    <col min="10" max="10" width="21.140625" bestFit="1" customWidth="1"/>
    <col min="11" max="11" width="20.85546875" bestFit="1" customWidth="1"/>
  </cols>
  <sheetData>
    <row r="1" spans="1:11" x14ac:dyDescent="0.25">
      <c r="A1" t="s">
        <v>87</v>
      </c>
      <c r="B1" t="s">
        <v>1</v>
      </c>
      <c r="C1" t="s">
        <v>510</v>
      </c>
      <c r="D1" t="s">
        <v>266</v>
      </c>
      <c r="E1" t="s">
        <v>267</v>
      </c>
      <c r="F1" t="s">
        <v>405</v>
      </c>
      <c r="G1" t="s">
        <v>268</v>
      </c>
      <c r="H1" t="s">
        <v>269</v>
      </c>
      <c r="I1" t="s">
        <v>270</v>
      </c>
      <c r="J1" t="s">
        <v>271</v>
      </c>
      <c r="K1" t="s">
        <v>272</v>
      </c>
    </row>
    <row r="2" spans="1:11" x14ac:dyDescent="0.25">
      <c r="A2">
        <v>136</v>
      </c>
      <c r="B2" s="72" t="s">
        <v>524</v>
      </c>
      <c r="C2" s="72"/>
      <c r="D2" s="72" t="s">
        <v>21</v>
      </c>
      <c r="E2" s="72"/>
      <c r="F2" s="72"/>
      <c r="G2" s="72" t="s">
        <v>525</v>
      </c>
      <c r="H2" s="72" t="s">
        <v>526</v>
      </c>
      <c r="I2" s="72" t="s">
        <v>527</v>
      </c>
      <c r="J2" s="73"/>
      <c r="K2" s="73"/>
    </row>
    <row r="3" spans="1:11" x14ac:dyDescent="0.25">
      <c r="A3">
        <v>130</v>
      </c>
      <c r="B3" s="72" t="s">
        <v>524</v>
      </c>
      <c r="C3" s="72"/>
      <c r="D3" s="72" t="s">
        <v>21</v>
      </c>
      <c r="E3" s="72"/>
      <c r="F3" s="72"/>
      <c r="G3" s="72" t="s">
        <v>525</v>
      </c>
      <c r="H3" s="72" t="s">
        <v>528</v>
      </c>
      <c r="I3" s="72" t="s">
        <v>529</v>
      </c>
      <c r="J3" s="73"/>
      <c r="K3" s="73"/>
    </row>
    <row r="4" spans="1:11" x14ac:dyDescent="0.25">
      <c r="A4">
        <v>131</v>
      </c>
      <c r="B4" s="72" t="s">
        <v>524</v>
      </c>
      <c r="C4" s="72"/>
      <c r="D4" s="72" t="s">
        <v>21</v>
      </c>
      <c r="E4" s="72"/>
      <c r="F4" s="72"/>
      <c r="G4" s="72" t="s">
        <v>525</v>
      </c>
      <c r="H4" s="72" t="s">
        <v>530</v>
      </c>
      <c r="I4" s="72" t="s">
        <v>531</v>
      </c>
      <c r="J4" s="73"/>
      <c r="K4" s="73"/>
    </row>
    <row r="5" spans="1:11" x14ac:dyDescent="0.25">
      <c r="A5">
        <v>132</v>
      </c>
      <c r="B5" s="72" t="s">
        <v>524</v>
      </c>
      <c r="C5" s="72"/>
      <c r="D5" s="72" t="s">
        <v>21</v>
      </c>
      <c r="E5" s="72"/>
      <c r="F5" s="72"/>
      <c r="G5" s="72" t="s">
        <v>525</v>
      </c>
      <c r="H5" s="72" t="s">
        <v>532</v>
      </c>
      <c r="I5" s="72" t="s">
        <v>533</v>
      </c>
      <c r="J5" s="73"/>
      <c r="K5" s="73"/>
    </row>
    <row r="6" spans="1:11" x14ac:dyDescent="0.25">
      <c r="A6">
        <v>133</v>
      </c>
      <c r="B6" s="72" t="s">
        <v>524</v>
      </c>
      <c r="C6" s="72"/>
      <c r="D6" s="72" t="s">
        <v>21</v>
      </c>
      <c r="E6" s="72"/>
      <c r="F6" s="72"/>
      <c r="G6" s="72" t="s">
        <v>525</v>
      </c>
      <c r="H6" s="72" t="s">
        <v>534</v>
      </c>
      <c r="I6" s="72" t="s">
        <v>313</v>
      </c>
      <c r="J6" s="73"/>
      <c r="K6" s="73"/>
    </row>
    <row r="7" spans="1:11" x14ac:dyDescent="0.25">
      <c r="A7">
        <v>134</v>
      </c>
      <c r="B7" s="72" t="s">
        <v>524</v>
      </c>
      <c r="C7" s="72"/>
      <c r="D7" s="72" t="s">
        <v>21</v>
      </c>
      <c r="E7" s="72"/>
      <c r="F7" s="72"/>
      <c r="G7" s="72" t="s">
        <v>525</v>
      </c>
      <c r="H7" s="72" t="s">
        <v>535</v>
      </c>
      <c r="I7" s="72" t="s">
        <v>536</v>
      </c>
      <c r="J7" s="73"/>
      <c r="K7" s="73"/>
    </row>
    <row r="8" spans="1:11" x14ac:dyDescent="0.25">
      <c r="A8">
        <v>135</v>
      </c>
      <c r="B8" s="72" t="s">
        <v>524</v>
      </c>
      <c r="C8" s="72"/>
      <c r="D8" s="72" t="s">
        <v>21</v>
      </c>
      <c r="E8" s="72"/>
      <c r="F8" s="72"/>
      <c r="G8" s="72" t="s">
        <v>525</v>
      </c>
      <c r="H8" s="72" t="s">
        <v>537</v>
      </c>
      <c r="I8" s="72" t="s">
        <v>538</v>
      </c>
      <c r="J8" s="73"/>
      <c r="K8" s="73"/>
    </row>
    <row r="9" spans="1:11" x14ac:dyDescent="0.25">
      <c r="A9">
        <v>129</v>
      </c>
      <c r="B9" s="72" t="s">
        <v>524</v>
      </c>
      <c r="C9" s="72"/>
      <c r="D9" s="72" t="s">
        <v>21</v>
      </c>
      <c r="E9" s="72"/>
      <c r="F9" s="72"/>
      <c r="G9" s="72" t="s">
        <v>539</v>
      </c>
      <c r="H9" s="72" t="s">
        <v>540</v>
      </c>
      <c r="I9" s="72" t="s">
        <v>541</v>
      </c>
      <c r="J9" s="73"/>
      <c r="K9" s="73"/>
    </row>
    <row r="10" spans="1:11" x14ac:dyDescent="0.25">
      <c r="A10">
        <v>117</v>
      </c>
      <c r="B10" s="72" t="s">
        <v>524</v>
      </c>
      <c r="C10" s="72"/>
      <c r="D10" s="72" t="s">
        <v>21</v>
      </c>
      <c r="E10" s="72"/>
      <c r="F10" s="72"/>
      <c r="G10" s="72" t="s">
        <v>589</v>
      </c>
      <c r="H10" s="72" t="s">
        <v>590</v>
      </c>
      <c r="I10" s="72" t="s">
        <v>549</v>
      </c>
      <c r="J10" s="73"/>
      <c r="K10" s="73"/>
    </row>
    <row r="11" spans="1:11" x14ac:dyDescent="0.25">
      <c r="A11">
        <v>112</v>
      </c>
      <c r="B11" s="72" t="s">
        <v>524</v>
      </c>
      <c r="C11" s="72"/>
      <c r="D11" s="72" t="s">
        <v>21</v>
      </c>
      <c r="E11" s="72"/>
      <c r="F11" s="72"/>
      <c r="G11" s="72" t="s">
        <v>589</v>
      </c>
      <c r="H11" s="72" t="s">
        <v>591</v>
      </c>
      <c r="I11" s="72" t="s">
        <v>544</v>
      </c>
      <c r="J11" s="73"/>
      <c r="K11" s="73"/>
    </row>
    <row r="12" spans="1:11" x14ac:dyDescent="0.25">
      <c r="A12">
        <v>113</v>
      </c>
      <c r="B12" s="72" t="s">
        <v>524</v>
      </c>
      <c r="C12" s="72"/>
      <c r="D12" s="72" t="s">
        <v>21</v>
      </c>
      <c r="E12" s="72"/>
      <c r="F12" s="72"/>
      <c r="G12" s="72" t="s">
        <v>589</v>
      </c>
      <c r="H12" s="72" t="s">
        <v>592</v>
      </c>
      <c r="I12" s="72" t="s">
        <v>545</v>
      </c>
      <c r="J12" s="73"/>
      <c r="K12" s="73"/>
    </row>
    <row r="13" spans="1:11" x14ac:dyDescent="0.25">
      <c r="A13">
        <v>114</v>
      </c>
      <c r="B13" s="72" t="s">
        <v>524</v>
      </c>
      <c r="C13" s="72"/>
      <c r="D13" s="72" t="s">
        <v>21</v>
      </c>
      <c r="E13" s="72"/>
      <c r="F13" s="72"/>
      <c r="G13" s="72" t="s">
        <v>589</v>
      </c>
      <c r="H13" s="72" t="s">
        <v>593</v>
      </c>
      <c r="I13" s="72" t="s">
        <v>546</v>
      </c>
      <c r="J13" s="73"/>
      <c r="K13" s="73"/>
    </row>
    <row r="14" spans="1:11" x14ac:dyDescent="0.25">
      <c r="A14">
        <v>118</v>
      </c>
      <c r="B14" s="72" t="s">
        <v>524</v>
      </c>
      <c r="C14" s="72"/>
      <c r="D14" s="72" t="s">
        <v>21</v>
      </c>
      <c r="E14" s="72"/>
      <c r="F14" s="72"/>
      <c r="G14" s="72" t="s">
        <v>589</v>
      </c>
      <c r="H14" s="72" t="s">
        <v>594</v>
      </c>
      <c r="I14" s="72" t="s">
        <v>550</v>
      </c>
      <c r="J14" s="73"/>
      <c r="K14" s="73"/>
    </row>
    <row r="15" spans="1:11" x14ac:dyDescent="0.25">
      <c r="A15">
        <v>115</v>
      </c>
      <c r="B15" s="72" t="s">
        <v>524</v>
      </c>
      <c r="C15" s="72"/>
      <c r="D15" s="72" t="s">
        <v>21</v>
      </c>
      <c r="E15" s="72"/>
      <c r="F15" s="72"/>
      <c r="G15" s="72" t="s">
        <v>589</v>
      </c>
      <c r="H15" s="72" t="s">
        <v>595</v>
      </c>
      <c r="I15" s="72" t="s">
        <v>547</v>
      </c>
      <c r="J15" s="73"/>
      <c r="K15" s="73"/>
    </row>
    <row r="16" spans="1:11" x14ac:dyDescent="0.25">
      <c r="A16">
        <v>116</v>
      </c>
      <c r="B16" s="72" t="s">
        <v>524</v>
      </c>
      <c r="C16" s="72"/>
      <c r="D16" s="72" t="s">
        <v>21</v>
      </c>
      <c r="E16" s="72"/>
      <c r="F16" s="72"/>
      <c r="G16" s="72" t="s">
        <v>596</v>
      </c>
      <c r="H16" s="72" t="s">
        <v>597</v>
      </c>
      <c r="I16" s="72" t="s">
        <v>548</v>
      </c>
      <c r="J16" s="73"/>
      <c r="K16" s="73"/>
    </row>
    <row r="17" spans="1:11" x14ac:dyDescent="0.25">
      <c r="A17">
        <v>110</v>
      </c>
      <c r="B17" s="72" t="s">
        <v>524</v>
      </c>
      <c r="C17" s="72"/>
      <c r="D17" s="72" t="s">
        <v>21</v>
      </c>
      <c r="E17" s="72"/>
      <c r="F17" s="72"/>
      <c r="G17" s="72" t="s">
        <v>291</v>
      </c>
      <c r="H17" s="72" t="s">
        <v>598</v>
      </c>
      <c r="I17" s="72"/>
      <c r="J17" s="73"/>
      <c r="K17" s="73"/>
    </row>
    <row r="18" spans="1:11" x14ac:dyDescent="0.25">
      <c r="A18">
        <v>111</v>
      </c>
      <c r="B18" s="72" t="s">
        <v>524</v>
      </c>
      <c r="C18" s="72"/>
      <c r="D18" s="72" t="s">
        <v>21</v>
      </c>
      <c r="E18" s="72"/>
      <c r="F18" s="72"/>
      <c r="G18" s="72" t="s">
        <v>589</v>
      </c>
      <c r="H18" s="72" t="s">
        <v>542</v>
      </c>
      <c r="I18" s="72" t="s">
        <v>543</v>
      </c>
      <c r="J18" s="73"/>
      <c r="K18" s="73"/>
    </row>
    <row r="19" spans="1:11" x14ac:dyDescent="0.25">
      <c r="A19">
        <v>137</v>
      </c>
      <c r="B19" s="72" t="s">
        <v>524</v>
      </c>
      <c r="C19" s="72"/>
      <c r="D19" s="72" t="s">
        <v>21</v>
      </c>
      <c r="E19" s="72"/>
      <c r="F19" s="72"/>
      <c r="G19" s="72" t="s">
        <v>551</v>
      </c>
      <c r="H19" s="72" t="s">
        <v>552</v>
      </c>
      <c r="I19" s="72" t="s">
        <v>553</v>
      </c>
      <c r="J19" s="73"/>
      <c r="K19" s="73"/>
    </row>
    <row r="20" spans="1:11" x14ac:dyDescent="0.25">
      <c r="A20">
        <v>140</v>
      </c>
      <c r="B20" s="72" t="s">
        <v>524</v>
      </c>
      <c r="C20" s="72"/>
      <c r="D20" s="72" t="s">
        <v>26</v>
      </c>
      <c r="E20" s="72"/>
      <c r="F20" s="72"/>
      <c r="G20" s="72" t="s">
        <v>274</v>
      </c>
      <c r="H20" s="72" t="s">
        <v>275</v>
      </c>
      <c r="I20" s="72" t="s">
        <v>554</v>
      </c>
      <c r="J20" s="73"/>
      <c r="K20" s="73"/>
    </row>
    <row r="21" spans="1:11" x14ac:dyDescent="0.25">
      <c r="A21">
        <v>128</v>
      </c>
      <c r="B21" s="72" t="s">
        <v>524</v>
      </c>
      <c r="C21" s="72"/>
      <c r="D21" s="72" t="s">
        <v>21</v>
      </c>
      <c r="E21" s="72"/>
      <c r="F21" s="72"/>
      <c r="G21" s="72" t="s">
        <v>274</v>
      </c>
      <c r="H21" s="72" t="s">
        <v>275</v>
      </c>
      <c r="I21" s="72"/>
      <c r="J21" s="73"/>
      <c r="K21" s="73"/>
    </row>
    <row r="22" spans="1:11" x14ac:dyDescent="0.25">
      <c r="A22">
        <v>119</v>
      </c>
      <c r="B22" s="72" t="s">
        <v>524</v>
      </c>
      <c r="C22" s="72"/>
      <c r="D22" s="72" t="s">
        <v>21</v>
      </c>
      <c r="E22" s="72"/>
      <c r="F22" s="72"/>
      <c r="G22" s="72" t="s">
        <v>274</v>
      </c>
      <c r="H22" s="72" t="s">
        <v>555</v>
      </c>
      <c r="I22" s="72" t="s">
        <v>556</v>
      </c>
      <c r="J22" s="73"/>
      <c r="K22" s="73"/>
    </row>
    <row r="23" spans="1:11" x14ac:dyDescent="0.25">
      <c r="A23">
        <v>141</v>
      </c>
      <c r="B23" s="72" t="s">
        <v>524</v>
      </c>
      <c r="C23" s="72"/>
      <c r="D23" s="72" t="s">
        <v>26</v>
      </c>
      <c r="E23" s="72"/>
      <c r="F23" s="72"/>
      <c r="G23" s="72" t="s">
        <v>274</v>
      </c>
      <c r="H23" s="72" t="s">
        <v>555</v>
      </c>
      <c r="I23" s="72" t="s">
        <v>557</v>
      </c>
      <c r="J23" s="73"/>
      <c r="K23" s="73"/>
    </row>
    <row r="24" spans="1:11" x14ac:dyDescent="0.25">
      <c r="A24">
        <v>142</v>
      </c>
      <c r="B24" s="72" t="s">
        <v>524</v>
      </c>
      <c r="C24" s="72"/>
      <c r="D24" s="72" t="s">
        <v>26</v>
      </c>
      <c r="E24" s="72"/>
      <c r="F24" s="72"/>
      <c r="G24" s="72" t="s">
        <v>274</v>
      </c>
      <c r="H24" s="72" t="s">
        <v>558</v>
      </c>
      <c r="I24" s="72" t="s">
        <v>559</v>
      </c>
      <c r="J24" s="73"/>
      <c r="K24" s="73"/>
    </row>
    <row r="25" spans="1:11" x14ac:dyDescent="0.25">
      <c r="A25">
        <v>120</v>
      </c>
      <c r="B25" s="72" t="s">
        <v>524</v>
      </c>
      <c r="C25" s="72"/>
      <c r="D25" s="72" t="s">
        <v>21</v>
      </c>
      <c r="E25" s="72"/>
      <c r="F25" s="72"/>
      <c r="G25" s="72" t="s">
        <v>274</v>
      </c>
      <c r="H25" s="72" t="s">
        <v>558</v>
      </c>
      <c r="I25" s="72" t="s">
        <v>560</v>
      </c>
      <c r="J25" s="73"/>
      <c r="K25" s="73"/>
    </row>
    <row r="26" spans="1:11" x14ac:dyDescent="0.25">
      <c r="A26">
        <v>121</v>
      </c>
      <c r="B26" s="72" t="s">
        <v>524</v>
      </c>
      <c r="C26" s="72"/>
      <c r="D26" s="72" t="s">
        <v>21</v>
      </c>
      <c r="E26" s="72"/>
      <c r="F26" s="72"/>
      <c r="G26" s="72" t="s">
        <v>274</v>
      </c>
      <c r="H26" s="72" t="s">
        <v>561</v>
      </c>
      <c r="I26" s="72" t="s">
        <v>562</v>
      </c>
      <c r="J26" s="73"/>
      <c r="K26" s="73"/>
    </row>
    <row r="27" spans="1:11" x14ac:dyDescent="0.25">
      <c r="A27">
        <v>143</v>
      </c>
      <c r="B27" s="72" t="s">
        <v>524</v>
      </c>
      <c r="C27" s="72"/>
      <c r="D27" s="72" t="s">
        <v>26</v>
      </c>
      <c r="E27" s="72"/>
      <c r="F27" s="72"/>
      <c r="G27" s="72" t="s">
        <v>274</v>
      </c>
      <c r="H27" s="72" t="s">
        <v>561</v>
      </c>
      <c r="I27" s="72" t="s">
        <v>563</v>
      </c>
      <c r="J27" s="73"/>
      <c r="K27" s="73"/>
    </row>
    <row r="28" spans="1:11" x14ac:dyDescent="0.25">
      <c r="A28">
        <v>144</v>
      </c>
      <c r="B28" s="72" t="s">
        <v>524</v>
      </c>
      <c r="C28" s="72"/>
      <c r="D28" s="72" t="s">
        <v>26</v>
      </c>
      <c r="E28" s="72"/>
      <c r="F28" s="72"/>
      <c r="G28" s="72" t="s">
        <v>274</v>
      </c>
      <c r="H28" s="72" t="s">
        <v>564</v>
      </c>
      <c r="I28" s="72" t="s">
        <v>565</v>
      </c>
      <c r="J28" s="73"/>
      <c r="K28" s="73"/>
    </row>
    <row r="29" spans="1:11" x14ac:dyDescent="0.25">
      <c r="A29">
        <v>122</v>
      </c>
      <c r="B29" s="72" t="s">
        <v>524</v>
      </c>
      <c r="C29" s="72"/>
      <c r="D29" s="72" t="s">
        <v>21</v>
      </c>
      <c r="E29" s="72"/>
      <c r="F29" s="72"/>
      <c r="G29" s="72" t="s">
        <v>274</v>
      </c>
      <c r="H29" s="72" t="s">
        <v>564</v>
      </c>
      <c r="I29" s="72" t="s">
        <v>566</v>
      </c>
      <c r="J29" s="73"/>
      <c r="K29" s="73"/>
    </row>
    <row r="30" spans="1:11" x14ac:dyDescent="0.25">
      <c r="A30">
        <v>123</v>
      </c>
      <c r="B30" s="72" t="s">
        <v>524</v>
      </c>
      <c r="C30" s="72"/>
      <c r="D30" s="72" t="s">
        <v>21</v>
      </c>
      <c r="E30" s="72"/>
      <c r="F30" s="72"/>
      <c r="G30" s="72" t="s">
        <v>274</v>
      </c>
      <c r="H30" s="72" t="s">
        <v>567</v>
      </c>
      <c r="I30" s="72" t="s">
        <v>568</v>
      </c>
      <c r="J30" s="73"/>
      <c r="K30" s="73"/>
    </row>
    <row r="31" spans="1:11" x14ac:dyDescent="0.25">
      <c r="A31">
        <v>125</v>
      </c>
      <c r="B31" s="72" t="s">
        <v>524</v>
      </c>
      <c r="C31" s="72"/>
      <c r="D31" s="72" t="s">
        <v>21</v>
      </c>
      <c r="E31" s="72"/>
      <c r="F31" s="72"/>
      <c r="G31" s="72" t="s">
        <v>274</v>
      </c>
      <c r="H31" s="72" t="s">
        <v>569</v>
      </c>
      <c r="I31" s="72"/>
      <c r="J31" s="73"/>
      <c r="K31" s="73"/>
    </row>
    <row r="32" spans="1:11" x14ac:dyDescent="0.25">
      <c r="A32">
        <v>126</v>
      </c>
      <c r="B32" s="72" t="s">
        <v>524</v>
      </c>
      <c r="C32" s="72"/>
      <c r="D32" s="72" t="s">
        <v>21</v>
      </c>
      <c r="E32" s="72"/>
      <c r="F32" s="72"/>
      <c r="G32" s="72" t="s">
        <v>274</v>
      </c>
      <c r="H32" s="72" t="s">
        <v>570</v>
      </c>
      <c r="I32" s="72"/>
      <c r="J32" s="73"/>
      <c r="K32" s="73"/>
    </row>
    <row r="33" spans="1:11" x14ac:dyDescent="0.25">
      <c r="A33">
        <v>127</v>
      </c>
      <c r="B33" s="72" t="s">
        <v>524</v>
      </c>
      <c r="C33" s="72"/>
      <c r="D33" s="72" t="s">
        <v>21</v>
      </c>
      <c r="E33" s="72"/>
      <c r="F33" s="72"/>
      <c r="G33" s="72" t="s">
        <v>274</v>
      </c>
      <c r="H33" s="72" t="s">
        <v>571</v>
      </c>
      <c r="I33" s="72"/>
      <c r="J33" s="73"/>
      <c r="K33" s="73"/>
    </row>
    <row r="34" spans="1:11" x14ac:dyDescent="0.25">
      <c r="A34">
        <v>124</v>
      </c>
      <c r="B34" s="72" t="s">
        <v>524</v>
      </c>
      <c r="C34" s="72"/>
      <c r="D34" s="72" t="s">
        <v>21</v>
      </c>
      <c r="E34" s="72"/>
      <c r="F34" s="72"/>
      <c r="G34" s="72" t="s">
        <v>274</v>
      </c>
      <c r="H34" s="72" t="s">
        <v>572</v>
      </c>
      <c r="I34" s="72" t="s">
        <v>573</v>
      </c>
      <c r="J34" s="73"/>
      <c r="K34" s="73"/>
    </row>
    <row r="35" spans="1:11" x14ac:dyDescent="0.25">
      <c r="A35">
        <v>2</v>
      </c>
      <c r="B35" s="72" t="s">
        <v>273</v>
      </c>
      <c r="C35" s="72" t="s">
        <v>2</v>
      </c>
      <c r="D35" s="72" t="s">
        <v>21</v>
      </c>
      <c r="E35" s="72" t="s">
        <v>51</v>
      </c>
      <c r="F35" s="72" t="s">
        <v>51</v>
      </c>
      <c r="G35" s="72" t="s">
        <v>599</v>
      </c>
      <c r="H35" s="72" t="s">
        <v>600</v>
      </c>
      <c r="I35" s="72" t="s">
        <v>277</v>
      </c>
      <c r="J35" s="73"/>
      <c r="K35" s="73"/>
    </row>
    <row r="36" spans="1:11" x14ac:dyDescent="0.25">
      <c r="A36">
        <v>1</v>
      </c>
      <c r="B36" s="72" t="s">
        <v>273</v>
      </c>
      <c r="C36" s="72" t="s">
        <v>2</v>
      </c>
      <c r="D36" s="72" t="s">
        <v>21</v>
      </c>
      <c r="E36" s="72" t="s">
        <v>51</v>
      </c>
      <c r="F36" s="72" t="s">
        <v>51</v>
      </c>
      <c r="G36" s="72" t="s">
        <v>274</v>
      </c>
      <c r="H36" s="72" t="s">
        <v>574</v>
      </c>
      <c r="I36" s="72" t="s">
        <v>276</v>
      </c>
      <c r="J36" s="73"/>
      <c r="K36" s="73"/>
    </row>
    <row r="37" spans="1:11" x14ac:dyDescent="0.25">
      <c r="A37">
        <v>3</v>
      </c>
      <c r="B37" s="72" t="s">
        <v>273</v>
      </c>
      <c r="C37" s="72" t="s">
        <v>2</v>
      </c>
      <c r="D37" s="72" t="s">
        <v>21</v>
      </c>
      <c r="E37" s="72" t="s">
        <v>52</v>
      </c>
      <c r="F37" s="72" t="s">
        <v>52</v>
      </c>
      <c r="G37" s="72" t="s">
        <v>278</v>
      </c>
      <c r="H37" s="72" t="s">
        <v>575</v>
      </c>
      <c r="I37" s="72" t="s">
        <v>279</v>
      </c>
      <c r="J37" s="73">
        <v>43647</v>
      </c>
      <c r="K37" s="73">
        <v>43647</v>
      </c>
    </row>
    <row r="38" spans="1:11" x14ac:dyDescent="0.25">
      <c r="A38">
        <v>4</v>
      </c>
      <c r="B38" s="72" t="s">
        <v>273</v>
      </c>
      <c r="C38" s="72" t="s">
        <v>2</v>
      </c>
      <c r="D38" s="72" t="s">
        <v>21</v>
      </c>
      <c r="E38" s="72" t="s">
        <v>91</v>
      </c>
      <c r="F38" s="72" t="s">
        <v>91</v>
      </c>
      <c r="G38" s="72" t="s">
        <v>274</v>
      </c>
      <c r="H38" s="72" t="s">
        <v>576</v>
      </c>
      <c r="I38" s="72" t="s">
        <v>280</v>
      </c>
      <c r="J38" s="73">
        <v>43709</v>
      </c>
      <c r="K38" s="73">
        <v>43709</v>
      </c>
    </row>
    <row r="39" spans="1:11" x14ac:dyDescent="0.25">
      <c r="A39">
        <v>5</v>
      </c>
      <c r="B39" s="72" t="s">
        <v>273</v>
      </c>
      <c r="C39" s="72" t="s">
        <v>2</v>
      </c>
      <c r="D39" s="72" t="s">
        <v>21</v>
      </c>
      <c r="E39" s="72" t="s">
        <v>93</v>
      </c>
      <c r="F39" s="72" t="s">
        <v>93</v>
      </c>
      <c r="G39" s="72" t="s">
        <v>274</v>
      </c>
      <c r="H39" s="72" t="s">
        <v>577</v>
      </c>
      <c r="I39" s="72" t="s">
        <v>281</v>
      </c>
      <c r="J39" s="73">
        <v>43677</v>
      </c>
      <c r="K39" s="73">
        <v>43677</v>
      </c>
    </row>
    <row r="40" spans="1:11" x14ac:dyDescent="0.25">
      <c r="A40">
        <v>7</v>
      </c>
      <c r="B40" s="72" t="s">
        <v>273</v>
      </c>
      <c r="C40" s="72" t="s">
        <v>2</v>
      </c>
      <c r="D40" s="72" t="s">
        <v>21</v>
      </c>
      <c r="E40" s="72" t="s">
        <v>95</v>
      </c>
      <c r="F40" s="72" t="s">
        <v>95</v>
      </c>
      <c r="G40" s="72" t="s">
        <v>278</v>
      </c>
      <c r="H40" s="72" t="s">
        <v>578</v>
      </c>
      <c r="I40" s="72" t="s">
        <v>283</v>
      </c>
      <c r="J40" s="73">
        <v>43586</v>
      </c>
      <c r="K40" s="73">
        <v>43586</v>
      </c>
    </row>
    <row r="41" spans="1:11" x14ac:dyDescent="0.25">
      <c r="A41">
        <v>6</v>
      </c>
      <c r="B41" s="72" t="s">
        <v>273</v>
      </c>
      <c r="C41" s="72" t="s">
        <v>2</v>
      </c>
      <c r="D41" s="72" t="s">
        <v>21</v>
      </c>
      <c r="E41" s="72" t="s">
        <v>95</v>
      </c>
      <c r="F41" s="72" t="s">
        <v>95</v>
      </c>
      <c r="G41" s="72" t="s">
        <v>599</v>
      </c>
      <c r="H41" s="72" t="s">
        <v>601</v>
      </c>
      <c r="I41" s="72" t="s">
        <v>282</v>
      </c>
      <c r="J41" s="73">
        <v>43586</v>
      </c>
      <c r="K41" s="73">
        <v>43586</v>
      </c>
    </row>
    <row r="42" spans="1:11" x14ac:dyDescent="0.25">
      <c r="A42">
        <v>8</v>
      </c>
      <c r="B42" s="72" t="s">
        <v>273</v>
      </c>
      <c r="C42" s="72" t="s">
        <v>2</v>
      </c>
      <c r="D42" s="72" t="s">
        <v>21</v>
      </c>
      <c r="E42" s="72" t="s">
        <v>101</v>
      </c>
      <c r="F42" s="72" t="s">
        <v>101</v>
      </c>
      <c r="G42" s="72" t="s">
        <v>274</v>
      </c>
      <c r="H42" s="72" t="s">
        <v>579</v>
      </c>
      <c r="I42" s="72" t="s">
        <v>284</v>
      </c>
      <c r="J42" s="73">
        <v>43617</v>
      </c>
      <c r="K42" s="73">
        <v>43647</v>
      </c>
    </row>
    <row r="43" spans="1:11" x14ac:dyDescent="0.25">
      <c r="A43">
        <v>9</v>
      </c>
      <c r="B43" s="72" t="s">
        <v>273</v>
      </c>
      <c r="C43" s="72" t="s">
        <v>2</v>
      </c>
      <c r="D43" s="72" t="s">
        <v>21</v>
      </c>
      <c r="E43" s="72" t="s">
        <v>107</v>
      </c>
      <c r="F43" s="72" t="s">
        <v>107</v>
      </c>
      <c r="G43" s="72" t="s">
        <v>383</v>
      </c>
      <c r="H43" s="72" t="s">
        <v>580</v>
      </c>
      <c r="I43" s="72" t="s">
        <v>285</v>
      </c>
      <c r="J43" s="73">
        <v>43647</v>
      </c>
      <c r="K43" s="73">
        <v>43647</v>
      </c>
    </row>
    <row r="44" spans="1:11" x14ac:dyDescent="0.25">
      <c r="A44">
        <v>10</v>
      </c>
      <c r="B44" s="72" t="s">
        <v>273</v>
      </c>
      <c r="C44" s="72" t="s">
        <v>2</v>
      </c>
      <c r="D44" s="72" t="s">
        <v>21</v>
      </c>
      <c r="E44" s="72" t="s">
        <v>107</v>
      </c>
      <c r="F44" s="72" t="s">
        <v>107</v>
      </c>
      <c r="G44" s="72" t="s">
        <v>599</v>
      </c>
      <c r="H44" s="72" t="s">
        <v>602</v>
      </c>
      <c r="I44" s="72" t="s">
        <v>286</v>
      </c>
      <c r="J44" s="73">
        <v>43628</v>
      </c>
      <c r="K44" s="73">
        <v>43628</v>
      </c>
    </row>
    <row r="45" spans="1:11" x14ac:dyDescent="0.25">
      <c r="A45">
        <v>11</v>
      </c>
      <c r="B45" s="72" t="s">
        <v>273</v>
      </c>
      <c r="C45" s="72" t="s">
        <v>2</v>
      </c>
      <c r="D45" s="72" t="s">
        <v>21</v>
      </c>
      <c r="E45" s="72" t="s">
        <v>109</v>
      </c>
      <c r="F45" s="72" t="s">
        <v>109</v>
      </c>
      <c r="G45" s="72" t="s">
        <v>383</v>
      </c>
      <c r="H45" s="72" t="s">
        <v>581</v>
      </c>
      <c r="I45" s="72" t="s">
        <v>287</v>
      </c>
      <c r="J45" s="73">
        <v>43647</v>
      </c>
      <c r="K45" s="73">
        <v>43647</v>
      </c>
    </row>
    <row r="46" spans="1:11" x14ac:dyDescent="0.25">
      <c r="A46">
        <v>12</v>
      </c>
      <c r="B46" s="72" t="s">
        <v>273</v>
      </c>
      <c r="C46" s="72" t="s">
        <v>2</v>
      </c>
      <c r="D46" s="72" t="s">
        <v>21</v>
      </c>
      <c r="E46" s="72" t="s">
        <v>109</v>
      </c>
      <c r="F46" s="72" t="s">
        <v>109</v>
      </c>
      <c r="G46" s="72" t="s">
        <v>599</v>
      </c>
      <c r="H46" s="72" t="s">
        <v>603</v>
      </c>
      <c r="I46" s="72" t="s">
        <v>288</v>
      </c>
      <c r="J46" s="73">
        <v>43617</v>
      </c>
      <c r="K46" s="73">
        <v>43617</v>
      </c>
    </row>
    <row r="47" spans="1:11" x14ac:dyDescent="0.25">
      <c r="A47">
        <v>13</v>
      </c>
      <c r="B47" s="72" t="s">
        <v>273</v>
      </c>
      <c r="C47" s="72" t="s">
        <v>2</v>
      </c>
      <c r="D47" s="72" t="s">
        <v>21</v>
      </c>
      <c r="E47" s="72" t="s">
        <v>109</v>
      </c>
      <c r="F47" s="72" t="s">
        <v>109</v>
      </c>
      <c r="G47" s="72" t="s">
        <v>599</v>
      </c>
      <c r="H47" s="72" t="s">
        <v>604</v>
      </c>
      <c r="I47" s="72" t="s">
        <v>289</v>
      </c>
      <c r="J47" s="73">
        <v>43617</v>
      </c>
      <c r="K47" s="73">
        <v>43637</v>
      </c>
    </row>
    <row r="48" spans="1:11" x14ac:dyDescent="0.25">
      <c r="A48">
        <v>14</v>
      </c>
      <c r="B48" s="72" t="s">
        <v>273</v>
      </c>
      <c r="C48" s="72" t="s">
        <v>2</v>
      </c>
      <c r="D48" s="72" t="s">
        <v>21</v>
      </c>
      <c r="E48" s="72" t="s">
        <v>109</v>
      </c>
      <c r="F48" s="72" t="s">
        <v>109</v>
      </c>
      <c r="G48" s="72" t="s">
        <v>599</v>
      </c>
      <c r="H48" s="72" t="s">
        <v>605</v>
      </c>
      <c r="I48" s="72" t="s">
        <v>290</v>
      </c>
      <c r="J48" s="73">
        <v>43646</v>
      </c>
      <c r="K48" s="73">
        <v>43646</v>
      </c>
    </row>
    <row r="49" spans="1:11" x14ac:dyDescent="0.25">
      <c r="A49">
        <v>15</v>
      </c>
      <c r="B49" s="72" t="s">
        <v>273</v>
      </c>
      <c r="C49" s="72" t="s">
        <v>2</v>
      </c>
      <c r="D49" s="72" t="s">
        <v>21</v>
      </c>
      <c r="E49" s="72" t="s">
        <v>110</v>
      </c>
      <c r="F49" s="72" t="s">
        <v>110</v>
      </c>
      <c r="G49" s="72" t="s">
        <v>383</v>
      </c>
      <c r="H49" s="72" t="s">
        <v>582</v>
      </c>
      <c r="I49" s="72" t="s">
        <v>292</v>
      </c>
      <c r="J49" s="73">
        <v>43585</v>
      </c>
      <c r="K49" s="73">
        <v>43630</v>
      </c>
    </row>
    <row r="50" spans="1:11" x14ac:dyDescent="0.25">
      <c r="A50">
        <v>16</v>
      </c>
      <c r="B50" s="72" t="s">
        <v>273</v>
      </c>
      <c r="C50" s="72" t="s">
        <v>2</v>
      </c>
      <c r="D50" s="72" t="s">
        <v>21</v>
      </c>
      <c r="E50" s="72" t="s">
        <v>110</v>
      </c>
      <c r="F50" s="72" t="s">
        <v>110</v>
      </c>
      <c r="G50" s="72" t="s">
        <v>599</v>
      </c>
      <c r="H50" s="72" t="s">
        <v>606</v>
      </c>
      <c r="I50" s="72" t="s">
        <v>293</v>
      </c>
      <c r="J50" s="73">
        <v>43602</v>
      </c>
      <c r="K50" s="73">
        <v>43630</v>
      </c>
    </row>
    <row r="51" spans="1:11" x14ac:dyDescent="0.25">
      <c r="A51">
        <v>23</v>
      </c>
      <c r="B51" s="72" t="s">
        <v>273</v>
      </c>
      <c r="C51" s="72" t="s">
        <v>112</v>
      </c>
      <c r="D51" s="72" t="s">
        <v>22</v>
      </c>
      <c r="E51" s="72" t="s">
        <v>294</v>
      </c>
      <c r="F51" s="72" t="s">
        <v>406</v>
      </c>
      <c r="G51" s="72" t="s">
        <v>295</v>
      </c>
      <c r="H51" s="72" t="s">
        <v>607</v>
      </c>
      <c r="I51" s="72" t="s">
        <v>303</v>
      </c>
      <c r="J51" s="73">
        <v>43644</v>
      </c>
      <c r="K51" s="73">
        <v>43644</v>
      </c>
    </row>
    <row r="52" spans="1:11" x14ac:dyDescent="0.25">
      <c r="A52">
        <v>24</v>
      </c>
      <c r="B52" s="72" t="s">
        <v>273</v>
      </c>
      <c r="C52" s="72" t="s">
        <v>112</v>
      </c>
      <c r="D52" s="72" t="s">
        <v>22</v>
      </c>
      <c r="E52" s="72" t="s">
        <v>294</v>
      </c>
      <c r="F52" s="72" t="s">
        <v>406</v>
      </c>
      <c r="G52" s="72" t="s">
        <v>295</v>
      </c>
      <c r="H52" s="72" t="s">
        <v>608</v>
      </c>
      <c r="I52" s="72" t="s">
        <v>304</v>
      </c>
      <c r="J52" s="73">
        <v>43672</v>
      </c>
      <c r="K52" s="73">
        <v>43672</v>
      </c>
    </row>
    <row r="53" spans="1:11" x14ac:dyDescent="0.25">
      <c r="A53">
        <v>17</v>
      </c>
      <c r="B53" s="72" t="s">
        <v>273</v>
      </c>
      <c r="C53" s="72" t="s">
        <v>112</v>
      </c>
      <c r="D53" s="72" t="s">
        <v>22</v>
      </c>
      <c r="E53" s="72" t="s">
        <v>294</v>
      </c>
      <c r="F53" s="72" t="s">
        <v>406</v>
      </c>
      <c r="G53" s="72" t="s">
        <v>599</v>
      </c>
      <c r="H53" s="72" t="s">
        <v>600</v>
      </c>
      <c r="I53" s="72" t="s">
        <v>296</v>
      </c>
      <c r="J53" s="73">
        <v>43830</v>
      </c>
      <c r="K53" s="73">
        <v>43830</v>
      </c>
    </row>
    <row r="54" spans="1:11" x14ac:dyDescent="0.25">
      <c r="A54">
        <v>20</v>
      </c>
      <c r="B54" s="72" t="s">
        <v>273</v>
      </c>
      <c r="C54" s="72" t="s">
        <v>112</v>
      </c>
      <c r="D54" s="72" t="s">
        <v>22</v>
      </c>
      <c r="E54" s="72" t="s">
        <v>294</v>
      </c>
      <c r="F54" s="72" t="s">
        <v>406</v>
      </c>
      <c r="G54" s="72" t="s">
        <v>599</v>
      </c>
      <c r="H54" s="72" t="s">
        <v>601</v>
      </c>
      <c r="I54" s="72" t="s">
        <v>300</v>
      </c>
      <c r="J54" s="73">
        <v>43637</v>
      </c>
      <c r="K54" s="73">
        <v>43637</v>
      </c>
    </row>
    <row r="55" spans="1:11" x14ac:dyDescent="0.25">
      <c r="A55">
        <v>21</v>
      </c>
      <c r="B55" s="72" t="s">
        <v>273</v>
      </c>
      <c r="C55" s="72" t="s">
        <v>112</v>
      </c>
      <c r="D55" s="72" t="s">
        <v>22</v>
      </c>
      <c r="E55" s="72" t="s">
        <v>294</v>
      </c>
      <c r="F55" s="72" t="s">
        <v>406</v>
      </c>
      <c r="G55" s="72" t="s">
        <v>599</v>
      </c>
      <c r="H55" s="72" t="s">
        <v>602</v>
      </c>
      <c r="I55" s="72" t="s">
        <v>301</v>
      </c>
      <c r="J55" s="73">
        <v>43628</v>
      </c>
      <c r="K55" s="73">
        <v>43628</v>
      </c>
    </row>
    <row r="56" spans="1:11" x14ac:dyDescent="0.25">
      <c r="A56">
        <v>22</v>
      </c>
      <c r="B56" s="72" t="s">
        <v>273</v>
      </c>
      <c r="C56" s="72" t="s">
        <v>112</v>
      </c>
      <c r="D56" s="72" t="s">
        <v>22</v>
      </c>
      <c r="E56" s="72" t="s">
        <v>294</v>
      </c>
      <c r="F56" s="72" t="s">
        <v>406</v>
      </c>
      <c r="G56" s="72" t="s">
        <v>599</v>
      </c>
      <c r="H56" s="72" t="s">
        <v>603</v>
      </c>
      <c r="I56" s="72" t="s">
        <v>302</v>
      </c>
      <c r="J56" s="73">
        <v>43628</v>
      </c>
      <c r="K56" s="73">
        <v>43628</v>
      </c>
    </row>
    <row r="57" spans="1:11" x14ac:dyDescent="0.25">
      <c r="A57">
        <v>18</v>
      </c>
      <c r="B57" s="72" t="s">
        <v>273</v>
      </c>
      <c r="C57" s="72" t="s">
        <v>112</v>
      </c>
      <c r="D57" s="72" t="s">
        <v>22</v>
      </c>
      <c r="E57" s="72" t="s">
        <v>294</v>
      </c>
      <c r="F57" s="72" t="s">
        <v>406</v>
      </c>
      <c r="G57" s="72" t="s">
        <v>297</v>
      </c>
      <c r="H57" s="72" t="s">
        <v>609</v>
      </c>
      <c r="I57" s="72" t="s">
        <v>298</v>
      </c>
      <c r="J57" s="73">
        <v>43600</v>
      </c>
      <c r="K57" s="73">
        <v>43600</v>
      </c>
    </row>
    <row r="58" spans="1:11" x14ac:dyDescent="0.25">
      <c r="A58">
        <v>19</v>
      </c>
      <c r="B58" s="72" t="s">
        <v>273</v>
      </c>
      <c r="C58" s="72" t="s">
        <v>112</v>
      </c>
      <c r="D58" s="72" t="s">
        <v>22</v>
      </c>
      <c r="E58" s="72" t="s">
        <v>294</v>
      </c>
      <c r="F58" s="72" t="s">
        <v>406</v>
      </c>
      <c r="G58" s="72" t="s">
        <v>297</v>
      </c>
      <c r="H58" s="72" t="s">
        <v>610</v>
      </c>
      <c r="I58" s="72" t="s">
        <v>299</v>
      </c>
      <c r="J58" s="73">
        <v>43628</v>
      </c>
      <c r="K58" s="73">
        <v>43628</v>
      </c>
    </row>
    <row r="59" spans="1:11" x14ac:dyDescent="0.25">
      <c r="A59">
        <v>138</v>
      </c>
      <c r="B59" s="72" t="s">
        <v>524</v>
      </c>
      <c r="C59" s="72" t="s">
        <v>112</v>
      </c>
      <c r="D59" s="72" t="s">
        <v>22</v>
      </c>
      <c r="E59" s="72" t="s">
        <v>294</v>
      </c>
      <c r="F59" s="72" t="s">
        <v>406</v>
      </c>
      <c r="G59" s="72" t="s">
        <v>274</v>
      </c>
      <c r="H59" s="72" t="s">
        <v>275</v>
      </c>
      <c r="I59" s="72" t="s">
        <v>583</v>
      </c>
      <c r="J59" s="73"/>
      <c r="K59" s="73"/>
    </row>
    <row r="60" spans="1:11" x14ac:dyDescent="0.25">
      <c r="A60">
        <v>26</v>
      </c>
      <c r="B60" s="72" t="s">
        <v>273</v>
      </c>
      <c r="C60" s="72" t="s">
        <v>112</v>
      </c>
      <c r="D60" s="72" t="s">
        <v>22</v>
      </c>
      <c r="E60" s="72" t="s">
        <v>294</v>
      </c>
      <c r="F60" s="72" t="s">
        <v>406</v>
      </c>
      <c r="G60" s="72" t="s">
        <v>274</v>
      </c>
      <c r="H60" s="72" t="s">
        <v>558</v>
      </c>
      <c r="I60" s="72" t="s">
        <v>307</v>
      </c>
      <c r="J60" s="73">
        <v>43661</v>
      </c>
      <c r="K60" s="73">
        <v>43661</v>
      </c>
    </row>
    <row r="61" spans="1:11" x14ac:dyDescent="0.25">
      <c r="A61">
        <v>27</v>
      </c>
      <c r="B61" s="72" t="s">
        <v>273</v>
      </c>
      <c r="C61" s="72" t="s">
        <v>112</v>
      </c>
      <c r="D61" s="72" t="s">
        <v>22</v>
      </c>
      <c r="E61" s="72" t="s">
        <v>294</v>
      </c>
      <c r="F61" s="72" t="s">
        <v>406</v>
      </c>
      <c r="G61" s="72" t="s">
        <v>274</v>
      </c>
      <c r="H61" s="72" t="s">
        <v>561</v>
      </c>
      <c r="I61" s="72" t="s">
        <v>308</v>
      </c>
      <c r="J61" s="73">
        <v>43661</v>
      </c>
      <c r="K61" s="73">
        <v>43661</v>
      </c>
    </row>
    <row r="62" spans="1:11" x14ac:dyDescent="0.25">
      <c r="A62">
        <v>25</v>
      </c>
      <c r="B62" s="72" t="s">
        <v>273</v>
      </c>
      <c r="C62" s="72" t="s">
        <v>112</v>
      </c>
      <c r="D62" s="72" t="s">
        <v>22</v>
      </c>
      <c r="E62" s="72" t="s">
        <v>294</v>
      </c>
      <c r="F62" s="72" t="s">
        <v>406</v>
      </c>
      <c r="G62" s="72" t="s">
        <v>274</v>
      </c>
      <c r="H62" s="72" t="s">
        <v>574</v>
      </c>
      <c r="I62" s="72" t="s">
        <v>305</v>
      </c>
      <c r="J62" s="73">
        <v>43628</v>
      </c>
      <c r="K62" s="73">
        <v>43628</v>
      </c>
    </row>
    <row r="63" spans="1:11" x14ac:dyDescent="0.25">
      <c r="A63">
        <v>28</v>
      </c>
      <c r="B63" s="72" t="s">
        <v>273</v>
      </c>
      <c r="C63" s="72" t="s">
        <v>112</v>
      </c>
      <c r="D63" s="72" t="s">
        <v>22</v>
      </c>
      <c r="E63" s="72" t="s">
        <v>306</v>
      </c>
      <c r="F63" s="72" t="s">
        <v>407</v>
      </c>
      <c r="G63" s="72" t="s">
        <v>295</v>
      </c>
      <c r="H63" s="72" t="s">
        <v>611</v>
      </c>
      <c r="I63" s="72" t="s">
        <v>309</v>
      </c>
      <c r="J63" s="73">
        <v>43677</v>
      </c>
      <c r="K63" s="73">
        <v>43677</v>
      </c>
    </row>
    <row r="64" spans="1:11" x14ac:dyDescent="0.25">
      <c r="A64">
        <v>29</v>
      </c>
      <c r="B64" s="72" t="s">
        <v>273</v>
      </c>
      <c r="C64" s="72" t="s">
        <v>112</v>
      </c>
      <c r="D64" s="72" t="s">
        <v>22</v>
      </c>
      <c r="E64" s="72" t="s">
        <v>306</v>
      </c>
      <c r="F64" s="72" t="s">
        <v>407</v>
      </c>
      <c r="G64" s="72" t="s">
        <v>295</v>
      </c>
      <c r="H64" s="72" t="s">
        <v>612</v>
      </c>
      <c r="I64" s="72" t="s">
        <v>310</v>
      </c>
      <c r="J64" s="73">
        <v>43677</v>
      </c>
      <c r="K64" s="73">
        <v>43677</v>
      </c>
    </row>
    <row r="65" spans="1:11" x14ac:dyDescent="0.25">
      <c r="A65">
        <v>30</v>
      </c>
      <c r="B65" s="72" t="s">
        <v>273</v>
      </c>
      <c r="C65" s="72" t="s">
        <v>112</v>
      </c>
      <c r="D65" s="72" t="s">
        <v>22</v>
      </c>
      <c r="E65" s="72" t="s">
        <v>306</v>
      </c>
      <c r="F65" s="72" t="s">
        <v>407</v>
      </c>
      <c r="G65" s="72" t="s">
        <v>295</v>
      </c>
      <c r="H65" s="72" t="s">
        <v>613</v>
      </c>
      <c r="I65" s="72" t="s">
        <v>311</v>
      </c>
      <c r="J65" s="73">
        <v>43677</v>
      </c>
      <c r="K65" s="73">
        <v>43677</v>
      </c>
    </row>
    <row r="66" spans="1:11" x14ac:dyDescent="0.25">
      <c r="A66">
        <v>31</v>
      </c>
      <c r="B66" s="72" t="s">
        <v>273</v>
      </c>
      <c r="C66" s="72" t="s">
        <v>112</v>
      </c>
      <c r="D66" s="72" t="s">
        <v>22</v>
      </c>
      <c r="E66" s="72" t="s">
        <v>306</v>
      </c>
      <c r="F66" s="72" t="s">
        <v>407</v>
      </c>
      <c r="G66" s="72" t="s">
        <v>295</v>
      </c>
      <c r="H66" s="72" t="s">
        <v>614</v>
      </c>
      <c r="I66" s="72" t="s">
        <v>312</v>
      </c>
      <c r="J66" s="73">
        <v>43677</v>
      </c>
      <c r="K66" s="73">
        <v>43677</v>
      </c>
    </row>
    <row r="67" spans="1:11" x14ac:dyDescent="0.25">
      <c r="A67">
        <v>32</v>
      </c>
      <c r="B67" s="72" t="s">
        <v>273</v>
      </c>
      <c r="C67" s="72" t="s">
        <v>112</v>
      </c>
      <c r="D67" s="72" t="s">
        <v>22</v>
      </c>
      <c r="E67" s="72" t="s">
        <v>306</v>
      </c>
      <c r="F67" s="72" t="s">
        <v>407</v>
      </c>
      <c r="G67" s="72" t="s">
        <v>295</v>
      </c>
      <c r="H67" s="72" t="s">
        <v>615</v>
      </c>
      <c r="I67" s="72" t="s">
        <v>313</v>
      </c>
      <c r="J67" s="73">
        <v>43677</v>
      </c>
      <c r="K67" s="73">
        <v>43677</v>
      </c>
    </row>
    <row r="68" spans="1:11" x14ac:dyDescent="0.25">
      <c r="A68">
        <v>33</v>
      </c>
      <c r="B68" s="72" t="s">
        <v>273</v>
      </c>
      <c r="C68" s="72" t="s">
        <v>112</v>
      </c>
      <c r="D68" s="72" t="s">
        <v>22</v>
      </c>
      <c r="E68" s="72" t="s">
        <v>306</v>
      </c>
      <c r="F68" s="72" t="s">
        <v>407</v>
      </c>
      <c r="G68" s="72" t="s">
        <v>295</v>
      </c>
      <c r="H68" s="72" t="s">
        <v>616</v>
      </c>
      <c r="I68" s="72" t="s">
        <v>314</v>
      </c>
      <c r="J68" s="73">
        <v>43677</v>
      </c>
      <c r="K68" s="73">
        <v>43677</v>
      </c>
    </row>
    <row r="69" spans="1:11" x14ac:dyDescent="0.25">
      <c r="A69">
        <v>34</v>
      </c>
      <c r="B69" s="72" t="s">
        <v>273</v>
      </c>
      <c r="C69" s="72" t="s">
        <v>112</v>
      </c>
      <c r="D69" s="72" t="s">
        <v>22</v>
      </c>
      <c r="E69" s="72" t="s">
        <v>306</v>
      </c>
      <c r="F69" s="72" t="s">
        <v>407</v>
      </c>
      <c r="G69" s="72" t="s">
        <v>297</v>
      </c>
      <c r="H69" s="72" t="s">
        <v>617</v>
      </c>
      <c r="I69" s="72" t="s">
        <v>315</v>
      </c>
      <c r="J69" s="73">
        <v>43585</v>
      </c>
      <c r="K69" s="73">
        <v>43585</v>
      </c>
    </row>
    <row r="70" spans="1:11" x14ac:dyDescent="0.25">
      <c r="A70">
        <v>35</v>
      </c>
      <c r="B70" s="72" t="s">
        <v>273</v>
      </c>
      <c r="C70" s="72" t="s">
        <v>112</v>
      </c>
      <c r="D70" s="72" t="s">
        <v>22</v>
      </c>
      <c r="E70" s="72" t="s">
        <v>316</v>
      </c>
      <c r="F70" s="72" t="s">
        <v>408</v>
      </c>
      <c r="G70" s="72" t="s">
        <v>278</v>
      </c>
      <c r="H70" s="72" t="s">
        <v>575</v>
      </c>
      <c r="I70" s="72" t="s">
        <v>618</v>
      </c>
      <c r="J70" s="73">
        <v>43707</v>
      </c>
      <c r="K70" s="73">
        <v>43707</v>
      </c>
    </row>
    <row r="71" spans="1:11" x14ac:dyDescent="0.25">
      <c r="A71">
        <v>36</v>
      </c>
      <c r="B71" s="72" t="s">
        <v>273</v>
      </c>
      <c r="C71" s="72" t="s">
        <v>112</v>
      </c>
      <c r="D71" s="72" t="s">
        <v>22</v>
      </c>
      <c r="E71" s="72" t="s">
        <v>316</v>
      </c>
      <c r="F71" s="72" t="s">
        <v>408</v>
      </c>
      <c r="G71" s="72" t="s">
        <v>278</v>
      </c>
      <c r="H71" s="72" t="s">
        <v>578</v>
      </c>
      <c r="I71" s="72" t="s">
        <v>317</v>
      </c>
      <c r="J71" s="73">
        <v>43707</v>
      </c>
      <c r="K71" s="73">
        <v>43707</v>
      </c>
    </row>
    <row r="72" spans="1:11" x14ac:dyDescent="0.25">
      <c r="A72">
        <v>39</v>
      </c>
      <c r="B72" s="72" t="s">
        <v>273</v>
      </c>
      <c r="C72" s="72" t="s">
        <v>112</v>
      </c>
      <c r="D72" s="72" t="s">
        <v>22</v>
      </c>
      <c r="E72" s="72" t="s">
        <v>318</v>
      </c>
      <c r="F72" s="72" t="s">
        <v>409</v>
      </c>
      <c r="G72" s="72" t="s">
        <v>589</v>
      </c>
      <c r="H72" s="72"/>
      <c r="I72" s="72" t="s">
        <v>619</v>
      </c>
      <c r="J72" s="73">
        <v>43677</v>
      </c>
      <c r="K72" s="73">
        <v>43677</v>
      </c>
    </row>
    <row r="73" spans="1:11" x14ac:dyDescent="0.25">
      <c r="A73">
        <v>145</v>
      </c>
      <c r="B73" s="72" t="s">
        <v>524</v>
      </c>
      <c r="C73" s="72" t="s">
        <v>112</v>
      </c>
      <c r="D73" s="72" t="s">
        <v>22</v>
      </c>
      <c r="E73" s="72" t="s">
        <v>318</v>
      </c>
      <c r="F73" s="72" t="s">
        <v>409</v>
      </c>
      <c r="G73" s="72" t="s">
        <v>589</v>
      </c>
      <c r="H73" s="72" t="s">
        <v>590</v>
      </c>
      <c r="I73" s="72" t="s">
        <v>620</v>
      </c>
      <c r="J73" s="73"/>
      <c r="K73" s="73"/>
    </row>
    <row r="74" spans="1:11" x14ac:dyDescent="0.25">
      <c r="A74">
        <v>37</v>
      </c>
      <c r="B74" s="72" t="s">
        <v>273</v>
      </c>
      <c r="C74" s="72" t="s">
        <v>112</v>
      </c>
      <c r="D74" s="72" t="s">
        <v>22</v>
      </c>
      <c r="E74" s="72" t="s">
        <v>318</v>
      </c>
      <c r="F74" s="72" t="s">
        <v>409</v>
      </c>
      <c r="G74" s="72" t="s">
        <v>589</v>
      </c>
      <c r="H74" s="72" t="s">
        <v>621</v>
      </c>
      <c r="I74" s="72" t="s">
        <v>622</v>
      </c>
      <c r="J74" s="73">
        <v>43677</v>
      </c>
      <c r="K74" s="73">
        <v>43677</v>
      </c>
    </row>
    <row r="75" spans="1:11" x14ac:dyDescent="0.25">
      <c r="A75">
        <v>38</v>
      </c>
      <c r="B75" s="72" t="s">
        <v>273</v>
      </c>
      <c r="C75" s="72" t="s">
        <v>112</v>
      </c>
      <c r="D75" s="72" t="s">
        <v>22</v>
      </c>
      <c r="E75" s="72" t="s">
        <v>318</v>
      </c>
      <c r="F75" s="72" t="s">
        <v>409</v>
      </c>
      <c r="G75" s="72" t="s">
        <v>589</v>
      </c>
      <c r="H75" s="72" t="s">
        <v>623</v>
      </c>
      <c r="I75" s="72" t="s">
        <v>624</v>
      </c>
      <c r="J75" s="73">
        <v>43677</v>
      </c>
      <c r="K75" s="73">
        <v>43677</v>
      </c>
    </row>
    <row r="76" spans="1:11" x14ac:dyDescent="0.25">
      <c r="A76">
        <v>43</v>
      </c>
      <c r="B76" s="72" t="s">
        <v>273</v>
      </c>
      <c r="C76" s="72" t="s">
        <v>36</v>
      </c>
      <c r="D76" s="72" t="s">
        <v>23</v>
      </c>
      <c r="E76" s="72" t="s">
        <v>319</v>
      </c>
      <c r="F76" s="72" t="s">
        <v>410</v>
      </c>
      <c r="G76" s="72" t="s">
        <v>323</v>
      </c>
      <c r="H76" s="72" t="s">
        <v>625</v>
      </c>
      <c r="I76" s="72" t="s">
        <v>324</v>
      </c>
      <c r="J76" s="73">
        <v>43647</v>
      </c>
      <c r="K76" s="73">
        <v>43647</v>
      </c>
    </row>
    <row r="77" spans="1:11" x14ac:dyDescent="0.25">
      <c r="A77">
        <v>44</v>
      </c>
      <c r="B77" s="72" t="s">
        <v>273</v>
      </c>
      <c r="C77" s="72" t="s">
        <v>36</v>
      </c>
      <c r="D77" s="72" t="s">
        <v>23</v>
      </c>
      <c r="E77" s="72" t="s">
        <v>319</v>
      </c>
      <c r="F77" s="72" t="s">
        <v>410</v>
      </c>
      <c r="G77" s="72" t="s">
        <v>323</v>
      </c>
      <c r="H77" s="72" t="s">
        <v>626</v>
      </c>
      <c r="I77" s="72" t="s">
        <v>325</v>
      </c>
      <c r="J77" s="73">
        <v>43739</v>
      </c>
      <c r="K77" s="73">
        <v>43739</v>
      </c>
    </row>
    <row r="78" spans="1:11" x14ac:dyDescent="0.25">
      <c r="A78">
        <v>42</v>
      </c>
      <c r="B78" s="72" t="s">
        <v>273</v>
      </c>
      <c r="C78" s="72" t="s">
        <v>36</v>
      </c>
      <c r="D78" s="72" t="s">
        <v>23</v>
      </c>
      <c r="E78" s="72" t="s">
        <v>319</v>
      </c>
      <c r="F78" s="72" t="s">
        <v>410</v>
      </c>
      <c r="G78" s="72" t="s">
        <v>383</v>
      </c>
      <c r="H78" s="72" t="s">
        <v>580</v>
      </c>
      <c r="I78" s="72" t="s">
        <v>322</v>
      </c>
      <c r="J78" s="73">
        <v>43709</v>
      </c>
      <c r="K78" s="73">
        <v>43709</v>
      </c>
    </row>
    <row r="79" spans="1:11" x14ac:dyDescent="0.25">
      <c r="A79">
        <v>40</v>
      </c>
      <c r="B79" s="72" t="s">
        <v>273</v>
      </c>
      <c r="C79" s="72" t="s">
        <v>36</v>
      </c>
      <c r="D79" s="72" t="s">
        <v>23</v>
      </c>
      <c r="E79" s="72" t="s">
        <v>319</v>
      </c>
      <c r="F79" s="72" t="s">
        <v>410</v>
      </c>
      <c r="G79" s="72" t="s">
        <v>599</v>
      </c>
      <c r="H79" s="72" t="s">
        <v>600</v>
      </c>
      <c r="I79" s="72" t="s">
        <v>320</v>
      </c>
      <c r="J79" s="73">
        <v>43678</v>
      </c>
      <c r="K79" s="73">
        <v>43678</v>
      </c>
    </row>
    <row r="80" spans="1:11" x14ac:dyDescent="0.25">
      <c r="A80">
        <v>41</v>
      </c>
      <c r="B80" s="72" t="s">
        <v>273</v>
      </c>
      <c r="C80" s="72" t="s">
        <v>36</v>
      </c>
      <c r="D80" s="72" t="s">
        <v>23</v>
      </c>
      <c r="E80" s="72" t="s">
        <v>319</v>
      </c>
      <c r="F80" s="72" t="s">
        <v>410</v>
      </c>
      <c r="G80" s="72" t="s">
        <v>599</v>
      </c>
      <c r="H80" s="72" t="s">
        <v>601</v>
      </c>
      <c r="I80" s="72" t="s">
        <v>321</v>
      </c>
      <c r="J80" s="73">
        <v>43800</v>
      </c>
      <c r="K80" s="73">
        <v>43800</v>
      </c>
    </row>
    <row r="81" spans="1:11" x14ac:dyDescent="0.25">
      <c r="A81">
        <v>48</v>
      </c>
      <c r="B81" s="72" t="s">
        <v>273</v>
      </c>
      <c r="C81" s="72" t="s">
        <v>36</v>
      </c>
      <c r="D81" s="72" t="s">
        <v>23</v>
      </c>
      <c r="E81" s="72" t="s">
        <v>326</v>
      </c>
      <c r="F81" s="72" t="s">
        <v>328</v>
      </c>
      <c r="G81" s="72" t="s">
        <v>278</v>
      </c>
      <c r="H81" s="72" t="s">
        <v>575</v>
      </c>
      <c r="I81" s="72" t="s">
        <v>331</v>
      </c>
      <c r="J81" s="73">
        <v>43830</v>
      </c>
      <c r="K81" s="73">
        <v>43830</v>
      </c>
    </row>
    <row r="82" spans="1:11" x14ac:dyDescent="0.25">
      <c r="A82">
        <v>45</v>
      </c>
      <c r="B82" s="72" t="s">
        <v>273</v>
      </c>
      <c r="C82" s="72" t="s">
        <v>36</v>
      </c>
      <c r="D82" s="72" t="s">
        <v>23</v>
      </c>
      <c r="E82" s="72" t="s">
        <v>326</v>
      </c>
      <c r="F82" s="72" t="s">
        <v>328</v>
      </c>
      <c r="G82" s="72" t="s">
        <v>599</v>
      </c>
      <c r="H82" s="72" t="s">
        <v>602</v>
      </c>
      <c r="I82" s="72" t="s">
        <v>327</v>
      </c>
      <c r="J82" s="73">
        <v>43678</v>
      </c>
      <c r="K82" s="73">
        <v>43678</v>
      </c>
    </row>
    <row r="83" spans="1:11" x14ac:dyDescent="0.25">
      <c r="A83">
        <v>46</v>
      </c>
      <c r="B83" s="72" t="s">
        <v>273</v>
      </c>
      <c r="C83" s="72" t="s">
        <v>36</v>
      </c>
      <c r="D83" s="72" t="s">
        <v>23</v>
      </c>
      <c r="E83" s="72" t="s">
        <v>326</v>
      </c>
      <c r="F83" s="72" t="s">
        <v>328</v>
      </c>
      <c r="G83" s="72" t="s">
        <v>599</v>
      </c>
      <c r="H83" s="72" t="s">
        <v>603</v>
      </c>
      <c r="I83" s="72" t="s">
        <v>329</v>
      </c>
      <c r="J83" s="73">
        <v>43800</v>
      </c>
      <c r="K83" s="73">
        <v>43800</v>
      </c>
    </row>
    <row r="84" spans="1:11" x14ac:dyDescent="0.25">
      <c r="A84">
        <v>47</v>
      </c>
      <c r="B84" s="72" t="s">
        <v>273</v>
      </c>
      <c r="C84" s="72" t="s">
        <v>36</v>
      </c>
      <c r="D84" s="72" t="s">
        <v>23</v>
      </c>
      <c r="E84" s="72" t="s">
        <v>326</v>
      </c>
      <c r="F84" s="72" t="s">
        <v>328</v>
      </c>
      <c r="G84" s="72" t="s">
        <v>297</v>
      </c>
      <c r="H84" s="72" t="s">
        <v>609</v>
      </c>
      <c r="I84" s="72" t="s">
        <v>330</v>
      </c>
      <c r="J84" s="73">
        <v>43647</v>
      </c>
      <c r="K84" s="73">
        <v>43647</v>
      </c>
    </row>
    <row r="85" spans="1:11" x14ac:dyDescent="0.25">
      <c r="A85">
        <v>49</v>
      </c>
      <c r="B85" s="72" t="s">
        <v>273</v>
      </c>
      <c r="C85" s="72" t="s">
        <v>36</v>
      </c>
      <c r="D85" s="72" t="s">
        <v>23</v>
      </c>
      <c r="E85" s="72" t="s">
        <v>428</v>
      </c>
      <c r="F85" s="72" t="s">
        <v>332</v>
      </c>
      <c r="G85" s="72" t="s">
        <v>383</v>
      </c>
      <c r="H85" s="72" t="s">
        <v>581</v>
      </c>
      <c r="I85" s="72" t="s">
        <v>333</v>
      </c>
      <c r="J85" s="73"/>
      <c r="K85" s="73"/>
    </row>
    <row r="86" spans="1:11" x14ac:dyDescent="0.25">
      <c r="A86">
        <v>50</v>
      </c>
      <c r="B86" s="72" t="s">
        <v>273</v>
      </c>
      <c r="C86" s="72" t="s">
        <v>36</v>
      </c>
      <c r="D86" s="72" t="s">
        <v>23</v>
      </c>
      <c r="E86" s="72" t="s">
        <v>428</v>
      </c>
      <c r="F86" s="72" t="s">
        <v>332</v>
      </c>
      <c r="G86" s="72" t="s">
        <v>383</v>
      </c>
      <c r="H86" s="72" t="s">
        <v>582</v>
      </c>
      <c r="I86" s="72" t="s">
        <v>334</v>
      </c>
      <c r="J86" s="73"/>
      <c r="K86" s="73"/>
    </row>
    <row r="87" spans="1:11" x14ac:dyDescent="0.25">
      <c r="A87">
        <v>51</v>
      </c>
      <c r="B87" s="72" t="s">
        <v>273</v>
      </c>
      <c r="C87" s="72" t="s">
        <v>36</v>
      </c>
      <c r="D87" s="72" t="s">
        <v>23</v>
      </c>
      <c r="E87" s="72" t="s">
        <v>428</v>
      </c>
      <c r="F87" s="72" t="s">
        <v>332</v>
      </c>
      <c r="G87" s="72" t="s">
        <v>335</v>
      </c>
      <c r="H87" s="72" t="s">
        <v>627</v>
      </c>
      <c r="I87" s="72" t="s">
        <v>336</v>
      </c>
      <c r="J87" s="73">
        <v>43678</v>
      </c>
      <c r="K87" s="73">
        <v>43678</v>
      </c>
    </row>
    <row r="88" spans="1:11" x14ac:dyDescent="0.25">
      <c r="A88">
        <v>53</v>
      </c>
      <c r="B88" s="72" t="s">
        <v>273</v>
      </c>
      <c r="C88" s="72" t="s">
        <v>36</v>
      </c>
      <c r="D88" s="72" t="s">
        <v>23</v>
      </c>
      <c r="E88" s="72" t="s">
        <v>429</v>
      </c>
      <c r="F88" s="72" t="s">
        <v>337</v>
      </c>
      <c r="G88" s="72" t="s">
        <v>323</v>
      </c>
      <c r="H88" s="72" t="s">
        <v>628</v>
      </c>
      <c r="I88" s="72" t="s">
        <v>339</v>
      </c>
      <c r="J88" s="73">
        <v>43647</v>
      </c>
      <c r="K88" s="73">
        <v>43647</v>
      </c>
    </row>
    <row r="89" spans="1:11" x14ac:dyDescent="0.25">
      <c r="A89">
        <v>54</v>
      </c>
      <c r="B89" s="72" t="s">
        <v>273</v>
      </c>
      <c r="C89" s="72" t="s">
        <v>36</v>
      </c>
      <c r="D89" s="72" t="s">
        <v>23</v>
      </c>
      <c r="E89" s="72" t="s">
        <v>429</v>
      </c>
      <c r="F89" s="72" t="s">
        <v>337</v>
      </c>
      <c r="G89" s="72" t="s">
        <v>323</v>
      </c>
      <c r="H89" s="72" t="s">
        <v>629</v>
      </c>
      <c r="I89" s="72" t="s">
        <v>340</v>
      </c>
      <c r="J89" s="73">
        <v>43770</v>
      </c>
      <c r="K89" s="73">
        <v>43770</v>
      </c>
    </row>
    <row r="90" spans="1:11" x14ac:dyDescent="0.25">
      <c r="A90">
        <v>52</v>
      </c>
      <c r="B90" s="72" t="s">
        <v>273</v>
      </c>
      <c r="C90" s="72" t="s">
        <v>36</v>
      </c>
      <c r="D90" s="72" t="s">
        <v>23</v>
      </c>
      <c r="E90" s="72" t="s">
        <v>429</v>
      </c>
      <c r="F90" s="72" t="s">
        <v>337</v>
      </c>
      <c r="G90" s="72" t="s">
        <v>297</v>
      </c>
      <c r="H90" s="72" t="s">
        <v>610</v>
      </c>
      <c r="I90" s="72" t="s">
        <v>338</v>
      </c>
      <c r="J90" s="73">
        <v>43586</v>
      </c>
      <c r="K90" s="73">
        <v>43586</v>
      </c>
    </row>
    <row r="91" spans="1:11" x14ac:dyDescent="0.25">
      <c r="A91">
        <v>55</v>
      </c>
      <c r="B91" s="72" t="s">
        <v>273</v>
      </c>
      <c r="C91" s="72" t="s">
        <v>36</v>
      </c>
      <c r="D91" s="72" t="s">
        <v>23</v>
      </c>
      <c r="E91" s="72" t="s">
        <v>429</v>
      </c>
      <c r="F91" s="72" t="s">
        <v>337</v>
      </c>
      <c r="G91" s="72" t="s">
        <v>297</v>
      </c>
      <c r="H91" s="72" t="s">
        <v>617</v>
      </c>
      <c r="I91" s="72" t="s">
        <v>341</v>
      </c>
      <c r="J91" s="73">
        <v>43600</v>
      </c>
      <c r="K91" s="73">
        <v>43600</v>
      </c>
    </row>
    <row r="92" spans="1:11" x14ac:dyDescent="0.25">
      <c r="A92">
        <v>56</v>
      </c>
      <c r="B92" s="72" t="s">
        <v>273</v>
      </c>
      <c r="C92" s="72" t="s">
        <v>36</v>
      </c>
      <c r="D92" s="72" t="s">
        <v>23</v>
      </c>
      <c r="E92" s="72" t="s">
        <v>429</v>
      </c>
      <c r="F92" s="72" t="s">
        <v>337</v>
      </c>
      <c r="G92" s="72" t="s">
        <v>297</v>
      </c>
      <c r="H92" s="72" t="s">
        <v>630</v>
      </c>
      <c r="I92" s="72" t="s">
        <v>342</v>
      </c>
      <c r="J92" s="73">
        <v>43723</v>
      </c>
      <c r="K92" s="73">
        <v>43723</v>
      </c>
    </row>
    <row r="93" spans="1:11" x14ac:dyDescent="0.25">
      <c r="A93">
        <v>57</v>
      </c>
      <c r="B93" s="72" t="s">
        <v>273</v>
      </c>
      <c r="C93" s="72" t="s">
        <v>36</v>
      </c>
      <c r="D93" s="72" t="s">
        <v>23</v>
      </c>
      <c r="E93" s="72" t="s">
        <v>430</v>
      </c>
      <c r="F93" s="72" t="s">
        <v>343</v>
      </c>
      <c r="G93" s="72" t="s">
        <v>599</v>
      </c>
      <c r="H93" s="72" t="s">
        <v>604</v>
      </c>
      <c r="I93" s="72" t="s">
        <v>344</v>
      </c>
      <c r="J93" s="73">
        <v>43617</v>
      </c>
      <c r="K93" s="73">
        <v>43617</v>
      </c>
    </row>
    <row r="94" spans="1:11" x14ac:dyDescent="0.25">
      <c r="A94">
        <v>58</v>
      </c>
      <c r="B94" s="72" t="s">
        <v>273</v>
      </c>
      <c r="C94" s="72" t="s">
        <v>36</v>
      </c>
      <c r="D94" s="72" t="s">
        <v>23</v>
      </c>
      <c r="E94" s="72" t="s">
        <v>432</v>
      </c>
      <c r="F94" s="72" t="s">
        <v>431</v>
      </c>
      <c r="G94" s="72" t="s">
        <v>372</v>
      </c>
      <c r="H94" s="72" t="s">
        <v>585</v>
      </c>
      <c r="I94" s="72" t="s">
        <v>345</v>
      </c>
      <c r="J94" s="73">
        <v>43647</v>
      </c>
      <c r="K94" s="73">
        <v>43647</v>
      </c>
    </row>
    <row r="95" spans="1:11" x14ac:dyDescent="0.25">
      <c r="A95">
        <v>59</v>
      </c>
      <c r="B95" s="72" t="s">
        <v>273</v>
      </c>
      <c r="C95" s="72" t="s">
        <v>36</v>
      </c>
      <c r="D95" s="72" t="s">
        <v>23</v>
      </c>
      <c r="E95" s="72" t="s">
        <v>433</v>
      </c>
      <c r="F95" s="72" t="s">
        <v>346</v>
      </c>
      <c r="G95" s="72" t="s">
        <v>372</v>
      </c>
      <c r="H95" s="72" t="s">
        <v>631</v>
      </c>
      <c r="I95" s="72" t="s">
        <v>347</v>
      </c>
      <c r="J95" s="73">
        <v>43830</v>
      </c>
      <c r="K95" s="73">
        <v>43830</v>
      </c>
    </row>
    <row r="96" spans="1:11" x14ac:dyDescent="0.25">
      <c r="A96">
        <v>61</v>
      </c>
      <c r="B96" s="72" t="s">
        <v>273</v>
      </c>
      <c r="C96" s="72" t="s">
        <v>467</v>
      </c>
      <c r="D96" s="72" t="s">
        <v>24</v>
      </c>
      <c r="E96" s="72" t="s">
        <v>348</v>
      </c>
      <c r="F96" s="72" t="s">
        <v>411</v>
      </c>
      <c r="G96" s="72" t="s">
        <v>16</v>
      </c>
      <c r="H96" s="72" t="s">
        <v>632</v>
      </c>
      <c r="I96" s="72" t="s">
        <v>350</v>
      </c>
      <c r="J96" s="73">
        <v>43700</v>
      </c>
      <c r="K96" s="73">
        <v>43700</v>
      </c>
    </row>
    <row r="97" spans="1:11" x14ac:dyDescent="0.25">
      <c r="A97">
        <v>62</v>
      </c>
      <c r="B97" s="72" t="s">
        <v>273</v>
      </c>
      <c r="C97" s="72" t="s">
        <v>467</v>
      </c>
      <c r="D97" s="72" t="s">
        <v>24</v>
      </c>
      <c r="E97" s="72" t="s">
        <v>348</v>
      </c>
      <c r="F97" s="72" t="s">
        <v>411</v>
      </c>
      <c r="G97" s="72" t="s">
        <v>16</v>
      </c>
      <c r="H97" s="72" t="s">
        <v>633</v>
      </c>
      <c r="I97" s="72" t="s">
        <v>351</v>
      </c>
      <c r="J97" s="73">
        <v>43700</v>
      </c>
      <c r="K97" s="73">
        <v>43700</v>
      </c>
    </row>
    <row r="98" spans="1:11" x14ac:dyDescent="0.25">
      <c r="A98">
        <v>60</v>
      </c>
      <c r="B98" s="72" t="s">
        <v>273</v>
      </c>
      <c r="C98" s="72" t="s">
        <v>467</v>
      </c>
      <c r="D98" s="72" t="s">
        <v>24</v>
      </c>
      <c r="E98" s="72" t="s">
        <v>348</v>
      </c>
      <c r="F98" s="72" t="s">
        <v>411</v>
      </c>
      <c r="G98" s="72" t="s">
        <v>274</v>
      </c>
      <c r="H98" s="72" t="s">
        <v>275</v>
      </c>
      <c r="I98" s="72" t="s">
        <v>349</v>
      </c>
      <c r="J98" s="73">
        <v>43700</v>
      </c>
      <c r="K98" s="73">
        <v>43700</v>
      </c>
    </row>
    <row r="99" spans="1:11" x14ac:dyDescent="0.25">
      <c r="A99">
        <v>64</v>
      </c>
      <c r="B99" s="72" t="s">
        <v>273</v>
      </c>
      <c r="C99" s="72" t="s">
        <v>467</v>
      </c>
      <c r="D99" s="72" t="s">
        <v>24</v>
      </c>
      <c r="E99" s="72" t="s">
        <v>352</v>
      </c>
      <c r="F99" s="72" t="s">
        <v>412</v>
      </c>
      <c r="G99" s="72" t="s">
        <v>354</v>
      </c>
      <c r="H99" s="72" t="s">
        <v>634</v>
      </c>
      <c r="I99" s="72" t="s">
        <v>355</v>
      </c>
      <c r="J99" s="73">
        <v>43763</v>
      </c>
      <c r="K99" s="73">
        <v>43763</v>
      </c>
    </row>
    <row r="100" spans="1:11" x14ac:dyDescent="0.25">
      <c r="A100">
        <v>63</v>
      </c>
      <c r="B100" s="72" t="s">
        <v>273</v>
      </c>
      <c r="C100" s="72" t="s">
        <v>467</v>
      </c>
      <c r="D100" s="72" t="s">
        <v>24</v>
      </c>
      <c r="E100" s="72" t="s">
        <v>352</v>
      </c>
      <c r="F100" s="72" t="s">
        <v>412</v>
      </c>
      <c r="G100" s="72" t="s">
        <v>274</v>
      </c>
      <c r="H100" s="72" t="s">
        <v>555</v>
      </c>
      <c r="I100" s="72" t="s">
        <v>353</v>
      </c>
      <c r="J100" s="73">
        <v>43763</v>
      </c>
      <c r="K100" s="73">
        <v>43763</v>
      </c>
    </row>
    <row r="101" spans="1:11" x14ac:dyDescent="0.25">
      <c r="A101">
        <v>65</v>
      </c>
      <c r="B101" s="72" t="s">
        <v>273</v>
      </c>
      <c r="C101" s="72" t="s">
        <v>467</v>
      </c>
      <c r="D101" s="72" t="s">
        <v>24</v>
      </c>
      <c r="E101" s="72" t="s">
        <v>352</v>
      </c>
      <c r="F101" s="72" t="s">
        <v>412</v>
      </c>
      <c r="G101" s="72" t="s">
        <v>274</v>
      </c>
      <c r="H101" s="72" t="s">
        <v>558</v>
      </c>
      <c r="I101" s="72" t="s">
        <v>356</v>
      </c>
      <c r="J101" s="73">
        <v>43763</v>
      </c>
      <c r="K101" s="73">
        <v>43763</v>
      </c>
    </row>
    <row r="102" spans="1:11" x14ac:dyDescent="0.25">
      <c r="A102">
        <v>66</v>
      </c>
      <c r="B102" s="72" t="s">
        <v>273</v>
      </c>
      <c r="C102" s="72" t="s">
        <v>467</v>
      </c>
      <c r="D102" s="72" t="s">
        <v>24</v>
      </c>
      <c r="E102" s="72" t="s">
        <v>357</v>
      </c>
      <c r="F102" s="72" t="s">
        <v>413</v>
      </c>
      <c r="G102" s="72" t="s">
        <v>358</v>
      </c>
      <c r="H102" s="72" t="s">
        <v>635</v>
      </c>
      <c r="I102" s="72" t="s">
        <v>359</v>
      </c>
      <c r="J102" s="73">
        <v>43679</v>
      </c>
      <c r="K102" s="73">
        <v>43679</v>
      </c>
    </row>
    <row r="103" spans="1:11" x14ac:dyDescent="0.25">
      <c r="A103">
        <v>67</v>
      </c>
      <c r="B103" s="72" t="s">
        <v>273</v>
      </c>
      <c r="C103" s="72" t="s">
        <v>467</v>
      </c>
      <c r="D103" s="72" t="s">
        <v>24</v>
      </c>
      <c r="E103" s="72" t="s">
        <v>357</v>
      </c>
      <c r="F103" s="72" t="s">
        <v>413</v>
      </c>
      <c r="G103" s="72" t="s">
        <v>274</v>
      </c>
      <c r="H103" s="72" t="s">
        <v>561</v>
      </c>
      <c r="I103" s="72" t="s">
        <v>360</v>
      </c>
      <c r="J103" s="73">
        <v>43679</v>
      </c>
      <c r="K103" s="73">
        <v>43679</v>
      </c>
    </row>
    <row r="104" spans="1:11" x14ac:dyDescent="0.25">
      <c r="A104">
        <v>68</v>
      </c>
      <c r="B104" s="72" t="s">
        <v>273</v>
      </c>
      <c r="C104" s="72" t="s">
        <v>467</v>
      </c>
      <c r="D104" s="72" t="s">
        <v>24</v>
      </c>
      <c r="E104" s="72" t="s">
        <v>435</v>
      </c>
      <c r="F104" s="72" t="s">
        <v>434</v>
      </c>
      <c r="G104" s="72" t="s">
        <v>551</v>
      </c>
      <c r="H104" s="72" t="s">
        <v>552</v>
      </c>
      <c r="I104" s="72" t="s">
        <v>361</v>
      </c>
      <c r="J104" s="73">
        <v>43654</v>
      </c>
      <c r="K104" s="73">
        <v>43654</v>
      </c>
    </row>
    <row r="105" spans="1:11" x14ac:dyDescent="0.25">
      <c r="A105">
        <v>70</v>
      </c>
      <c r="B105" s="72" t="s">
        <v>273</v>
      </c>
      <c r="C105" s="72" t="s">
        <v>467</v>
      </c>
      <c r="D105" s="72" t="s">
        <v>24</v>
      </c>
      <c r="E105" s="72" t="s">
        <v>435</v>
      </c>
      <c r="F105" s="72" t="s">
        <v>434</v>
      </c>
      <c r="G105" s="72" t="s">
        <v>551</v>
      </c>
      <c r="H105" s="72" t="s">
        <v>636</v>
      </c>
      <c r="I105" s="72" t="s">
        <v>363</v>
      </c>
      <c r="J105" s="73">
        <v>43654</v>
      </c>
      <c r="K105" s="73">
        <v>43654</v>
      </c>
    </row>
    <row r="106" spans="1:11" x14ac:dyDescent="0.25">
      <c r="A106">
        <v>69</v>
      </c>
      <c r="B106" s="72" t="s">
        <v>273</v>
      </c>
      <c r="C106" s="72" t="s">
        <v>467</v>
      </c>
      <c r="D106" s="72" t="s">
        <v>24</v>
      </c>
      <c r="E106" s="72" t="s">
        <v>435</v>
      </c>
      <c r="F106" s="72" t="s">
        <v>434</v>
      </c>
      <c r="G106" s="72" t="s">
        <v>274</v>
      </c>
      <c r="H106" s="72" t="s">
        <v>564</v>
      </c>
      <c r="I106" s="72" t="s">
        <v>362</v>
      </c>
      <c r="J106" s="73">
        <v>43654</v>
      </c>
      <c r="K106" s="73">
        <v>43654</v>
      </c>
    </row>
    <row r="107" spans="1:11" x14ac:dyDescent="0.25">
      <c r="A107">
        <v>71</v>
      </c>
      <c r="B107" s="72" t="s">
        <v>273</v>
      </c>
      <c r="C107" s="72" t="s">
        <v>467</v>
      </c>
      <c r="D107" s="72" t="s">
        <v>24</v>
      </c>
      <c r="E107" s="72" t="s">
        <v>435</v>
      </c>
      <c r="F107" s="72" t="s">
        <v>434</v>
      </c>
      <c r="G107" s="72" t="s">
        <v>274</v>
      </c>
      <c r="H107" s="72" t="s">
        <v>567</v>
      </c>
      <c r="I107" s="72" t="s">
        <v>364</v>
      </c>
      <c r="J107" s="73">
        <v>43830</v>
      </c>
      <c r="K107" s="73">
        <v>43830</v>
      </c>
    </row>
    <row r="108" spans="1:11" x14ac:dyDescent="0.25">
      <c r="A108">
        <v>72</v>
      </c>
      <c r="B108" s="72" t="s">
        <v>273</v>
      </c>
      <c r="C108" s="72" t="s">
        <v>481</v>
      </c>
      <c r="D108" s="72" t="s">
        <v>18</v>
      </c>
      <c r="E108" s="72" t="s">
        <v>365</v>
      </c>
      <c r="F108" s="72" t="s">
        <v>414</v>
      </c>
      <c r="G108" s="72" t="s">
        <v>354</v>
      </c>
      <c r="H108" s="72" t="s">
        <v>634</v>
      </c>
      <c r="I108" s="72" t="s">
        <v>366</v>
      </c>
      <c r="J108" s="73">
        <v>43644</v>
      </c>
      <c r="K108" s="73">
        <v>43644</v>
      </c>
    </row>
    <row r="109" spans="1:11" x14ac:dyDescent="0.25">
      <c r="A109">
        <v>73</v>
      </c>
      <c r="B109" s="72" t="s">
        <v>273</v>
      </c>
      <c r="C109" s="72" t="s">
        <v>481</v>
      </c>
      <c r="D109" s="72" t="s">
        <v>18</v>
      </c>
      <c r="E109" s="72" t="s">
        <v>367</v>
      </c>
      <c r="F109" s="72" t="s">
        <v>415</v>
      </c>
      <c r="G109" s="72" t="s">
        <v>354</v>
      </c>
      <c r="H109" s="72" t="s">
        <v>637</v>
      </c>
      <c r="I109" s="72" t="s">
        <v>368</v>
      </c>
      <c r="J109" s="73">
        <v>43677</v>
      </c>
      <c r="K109" s="73">
        <v>43677</v>
      </c>
    </row>
    <row r="110" spans="1:11" x14ac:dyDescent="0.25">
      <c r="A110">
        <v>74</v>
      </c>
      <c r="B110" s="72" t="s">
        <v>273</v>
      </c>
      <c r="C110" s="72" t="s">
        <v>481</v>
      </c>
      <c r="D110" s="72" t="s">
        <v>18</v>
      </c>
      <c r="E110" s="72" t="s">
        <v>367</v>
      </c>
      <c r="F110" s="72" t="s">
        <v>415</v>
      </c>
      <c r="G110" s="72" t="s">
        <v>354</v>
      </c>
      <c r="H110" s="72" t="s">
        <v>638</v>
      </c>
      <c r="I110" s="72" t="s">
        <v>369</v>
      </c>
      <c r="J110" s="73">
        <v>43644</v>
      </c>
      <c r="K110" s="73">
        <v>43644</v>
      </c>
    </row>
    <row r="111" spans="1:11" x14ac:dyDescent="0.25">
      <c r="A111">
        <v>75</v>
      </c>
      <c r="B111" s="72" t="s">
        <v>273</v>
      </c>
      <c r="C111" s="72" t="s">
        <v>481</v>
      </c>
      <c r="D111" s="72" t="s">
        <v>18</v>
      </c>
      <c r="E111" s="72" t="s">
        <v>367</v>
      </c>
      <c r="F111" s="72" t="s">
        <v>415</v>
      </c>
      <c r="G111" s="72" t="s">
        <v>354</v>
      </c>
      <c r="H111" s="72" t="s">
        <v>639</v>
      </c>
      <c r="I111" s="72" t="s">
        <v>370</v>
      </c>
      <c r="J111" s="73">
        <v>43677</v>
      </c>
      <c r="K111" s="73">
        <v>43677</v>
      </c>
    </row>
    <row r="112" spans="1:11" x14ac:dyDescent="0.25">
      <c r="A112">
        <v>76</v>
      </c>
      <c r="B112" s="72" t="s">
        <v>273</v>
      </c>
      <c r="C112" s="72" t="s">
        <v>481</v>
      </c>
      <c r="D112" s="72" t="s">
        <v>18</v>
      </c>
      <c r="E112" s="72" t="s">
        <v>371</v>
      </c>
      <c r="F112" s="72" t="s">
        <v>416</v>
      </c>
      <c r="G112" s="72" t="s">
        <v>372</v>
      </c>
      <c r="H112" s="72" t="s">
        <v>640</v>
      </c>
      <c r="I112" s="72" t="s">
        <v>373</v>
      </c>
      <c r="J112" s="73">
        <v>43830</v>
      </c>
      <c r="K112" s="73">
        <v>43830</v>
      </c>
    </row>
    <row r="113" spans="1:11" x14ac:dyDescent="0.25">
      <c r="A113">
        <v>77</v>
      </c>
      <c r="B113" s="72" t="s">
        <v>273</v>
      </c>
      <c r="C113" s="72" t="s">
        <v>481</v>
      </c>
      <c r="D113" s="72" t="s">
        <v>18</v>
      </c>
      <c r="E113" s="72" t="s">
        <v>371</v>
      </c>
      <c r="F113" s="72" t="s">
        <v>416</v>
      </c>
      <c r="G113" s="72" t="s">
        <v>599</v>
      </c>
      <c r="H113" s="72" t="s">
        <v>600</v>
      </c>
      <c r="I113" s="72" t="s">
        <v>374</v>
      </c>
      <c r="J113" s="73">
        <v>43616</v>
      </c>
      <c r="K113" s="73">
        <v>43616</v>
      </c>
    </row>
    <row r="114" spans="1:11" x14ac:dyDescent="0.25">
      <c r="A114">
        <v>78</v>
      </c>
      <c r="B114" s="72" t="s">
        <v>273</v>
      </c>
      <c r="C114" s="72" t="s">
        <v>481</v>
      </c>
      <c r="D114" s="72" t="s">
        <v>18</v>
      </c>
      <c r="E114" s="72" t="s">
        <v>375</v>
      </c>
      <c r="F114" s="72" t="s">
        <v>417</v>
      </c>
      <c r="G114" s="72" t="s">
        <v>354</v>
      </c>
      <c r="H114" s="72" t="s">
        <v>641</v>
      </c>
      <c r="I114" s="72" t="s">
        <v>376</v>
      </c>
      <c r="J114" s="73">
        <v>43830</v>
      </c>
      <c r="K114" s="73">
        <v>43830</v>
      </c>
    </row>
    <row r="115" spans="1:11" x14ac:dyDescent="0.25">
      <c r="A115">
        <v>80</v>
      </c>
      <c r="B115" s="72" t="s">
        <v>273</v>
      </c>
      <c r="C115" s="72" t="s">
        <v>481</v>
      </c>
      <c r="D115" s="72" t="s">
        <v>18</v>
      </c>
      <c r="E115" s="72" t="s">
        <v>377</v>
      </c>
      <c r="F115" s="72" t="s">
        <v>418</v>
      </c>
      <c r="G115" s="72" t="s">
        <v>354</v>
      </c>
      <c r="H115" s="72" t="s">
        <v>642</v>
      </c>
      <c r="I115" s="72" t="s">
        <v>379</v>
      </c>
      <c r="J115" s="73">
        <v>43699</v>
      </c>
      <c r="K115" s="73">
        <v>43699</v>
      </c>
    </row>
    <row r="116" spans="1:11" x14ac:dyDescent="0.25">
      <c r="A116">
        <v>81</v>
      </c>
      <c r="B116" s="72" t="s">
        <v>273</v>
      </c>
      <c r="C116" s="72" t="s">
        <v>481</v>
      </c>
      <c r="D116" s="72" t="s">
        <v>18</v>
      </c>
      <c r="E116" s="72" t="s">
        <v>377</v>
      </c>
      <c r="F116" s="72" t="s">
        <v>418</v>
      </c>
      <c r="G116" s="72" t="s">
        <v>372</v>
      </c>
      <c r="H116" s="72" t="s">
        <v>643</v>
      </c>
      <c r="I116" s="72" t="s">
        <v>644</v>
      </c>
      <c r="J116" s="73">
        <v>43705</v>
      </c>
      <c r="K116" s="73">
        <v>43705</v>
      </c>
    </row>
    <row r="117" spans="1:11" x14ac:dyDescent="0.25">
      <c r="A117">
        <v>79</v>
      </c>
      <c r="B117" s="72" t="s">
        <v>273</v>
      </c>
      <c r="C117" s="72" t="s">
        <v>481</v>
      </c>
      <c r="D117" s="72" t="s">
        <v>18</v>
      </c>
      <c r="E117" s="72" t="s">
        <v>377</v>
      </c>
      <c r="F117" s="72" t="s">
        <v>418</v>
      </c>
      <c r="G117" s="72" t="s">
        <v>274</v>
      </c>
      <c r="H117" s="72" t="s">
        <v>275</v>
      </c>
      <c r="I117" s="72" t="s">
        <v>378</v>
      </c>
      <c r="J117" s="73">
        <v>43633</v>
      </c>
      <c r="K117" s="73">
        <v>43633</v>
      </c>
    </row>
    <row r="118" spans="1:11" x14ac:dyDescent="0.25">
      <c r="A118">
        <v>82</v>
      </c>
      <c r="B118" s="72" t="s">
        <v>273</v>
      </c>
      <c r="C118" s="72" t="s">
        <v>486</v>
      </c>
      <c r="D118" s="72" t="s">
        <v>25</v>
      </c>
      <c r="E118" s="72" t="s">
        <v>380</v>
      </c>
      <c r="F118" s="72" t="s">
        <v>419</v>
      </c>
      <c r="G118" s="72" t="s">
        <v>372</v>
      </c>
      <c r="H118" s="72" t="s">
        <v>585</v>
      </c>
      <c r="I118" s="72" t="s">
        <v>645</v>
      </c>
      <c r="J118" s="73">
        <v>43646</v>
      </c>
      <c r="K118" s="73">
        <v>43646</v>
      </c>
    </row>
    <row r="119" spans="1:11" x14ac:dyDescent="0.25">
      <c r="A119">
        <v>83</v>
      </c>
      <c r="B119" s="72" t="s">
        <v>273</v>
      </c>
      <c r="C119" s="72" t="s">
        <v>486</v>
      </c>
      <c r="D119" s="72" t="s">
        <v>25</v>
      </c>
      <c r="E119" s="72" t="s">
        <v>380</v>
      </c>
      <c r="F119" s="72" t="s">
        <v>419</v>
      </c>
      <c r="G119" s="72" t="s">
        <v>372</v>
      </c>
      <c r="H119" s="72" t="s">
        <v>631</v>
      </c>
      <c r="I119" s="72" t="s">
        <v>646</v>
      </c>
      <c r="J119" s="73">
        <v>43646</v>
      </c>
      <c r="K119" s="73">
        <v>43646</v>
      </c>
    </row>
    <row r="120" spans="1:11" x14ac:dyDescent="0.25">
      <c r="A120">
        <v>84</v>
      </c>
      <c r="B120" s="72" t="s">
        <v>273</v>
      </c>
      <c r="C120" s="72" t="s">
        <v>486</v>
      </c>
      <c r="D120" s="72" t="s">
        <v>25</v>
      </c>
      <c r="E120" s="72" t="s">
        <v>380</v>
      </c>
      <c r="F120" s="72" t="s">
        <v>419</v>
      </c>
      <c r="G120" s="72" t="s">
        <v>372</v>
      </c>
      <c r="H120" s="72" t="s">
        <v>647</v>
      </c>
      <c r="I120" s="72" t="s">
        <v>648</v>
      </c>
      <c r="J120" s="73">
        <v>43738</v>
      </c>
      <c r="K120" s="73">
        <v>43738</v>
      </c>
    </row>
    <row r="121" spans="1:11" x14ac:dyDescent="0.25">
      <c r="A121">
        <v>85</v>
      </c>
      <c r="B121" s="72" t="s">
        <v>273</v>
      </c>
      <c r="C121" s="72" t="s">
        <v>486</v>
      </c>
      <c r="D121" s="72" t="s">
        <v>25</v>
      </c>
      <c r="E121" s="72" t="s">
        <v>381</v>
      </c>
      <c r="F121" s="72" t="s">
        <v>420</v>
      </c>
      <c r="G121" s="72" t="s">
        <v>649</v>
      </c>
      <c r="H121" s="72" t="s">
        <v>650</v>
      </c>
      <c r="I121" s="72" t="s">
        <v>651</v>
      </c>
      <c r="J121" s="73">
        <v>43633</v>
      </c>
      <c r="K121" s="73">
        <v>43633</v>
      </c>
    </row>
    <row r="122" spans="1:11" x14ac:dyDescent="0.25">
      <c r="A122">
        <v>147</v>
      </c>
      <c r="B122" s="72" t="s">
        <v>273</v>
      </c>
      <c r="C122" s="72" t="s">
        <v>486</v>
      </c>
      <c r="D122" s="72" t="s">
        <v>25</v>
      </c>
      <c r="E122" s="72" t="s">
        <v>381</v>
      </c>
      <c r="F122" s="72" t="s">
        <v>420</v>
      </c>
      <c r="G122" s="72" t="s">
        <v>649</v>
      </c>
      <c r="H122" s="72" t="s">
        <v>652</v>
      </c>
      <c r="I122" s="72" t="s">
        <v>653</v>
      </c>
      <c r="J122" s="73"/>
      <c r="K122" s="73"/>
    </row>
    <row r="123" spans="1:11" x14ac:dyDescent="0.25">
      <c r="A123">
        <v>87</v>
      </c>
      <c r="B123" s="72" t="s">
        <v>273</v>
      </c>
      <c r="C123" s="72" t="s">
        <v>486</v>
      </c>
      <c r="D123" s="72" t="s">
        <v>25</v>
      </c>
      <c r="E123" s="72" t="s">
        <v>381</v>
      </c>
      <c r="F123" s="72" t="s">
        <v>420</v>
      </c>
      <c r="G123" s="72" t="s">
        <v>16</v>
      </c>
      <c r="H123" s="72" t="s">
        <v>632</v>
      </c>
      <c r="I123" s="72" t="s">
        <v>654</v>
      </c>
      <c r="J123" s="73">
        <v>43635</v>
      </c>
      <c r="K123" s="73">
        <v>43635</v>
      </c>
    </row>
    <row r="124" spans="1:11" x14ac:dyDescent="0.25">
      <c r="A124">
        <v>88</v>
      </c>
      <c r="B124" s="72" t="s">
        <v>273</v>
      </c>
      <c r="C124" s="72" t="s">
        <v>486</v>
      </c>
      <c r="D124" s="72" t="s">
        <v>25</v>
      </c>
      <c r="E124" s="72" t="s">
        <v>381</v>
      </c>
      <c r="F124" s="72" t="s">
        <v>420</v>
      </c>
      <c r="G124" s="72" t="s">
        <v>16</v>
      </c>
      <c r="H124" s="72" t="s">
        <v>633</v>
      </c>
      <c r="I124" s="72" t="s">
        <v>655</v>
      </c>
      <c r="J124" s="73">
        <v>43635</v>
      </c>
      <c r="K124" s="73">
        <v>43635</v>
      </c>
    </row>
    <row r="125" spans="1:11" x14ac:dyDescent="0.25">
      <c r="A125">
        <v>89</v>
      </c>
      <c r="B125" s="72" t="s">
        <v>273</v>
      </c>
      <c r="C125" s="72" t="s">
        <v>486</v>
      </c>
      <c r="D125" s="72" t="s">
        <v>25</v>
      </c>
      <c r="E125" s="72" t="s">
        <v>381</v>
      </c>
      <c r="F125" s="72" t="s">
        <v>420</v>
      </c>
      <c r="G125" s="72" t="s">
        <v>16</v>
      </c>
      <c r="H125" s="72" t="s">
        <v>656</v>
      </c>
      <c r="I125" s="72" t="s">
        <v>657</v>
      </c>
      <c r="J125" s="73">
        <v>43635</v>
      </c>
      <c r="K125" s="73">
        <v>43635</v>
      </c>
    </row>
    <row r="126" spans="1:11" x14ac:dyDescent="0.25">
      <c r="A126">
        <v>90</v>
      </c>
      <c r="B126" s="72" t="s">
        <v>273</v>
      </c>
      <c r="C126" s="72" t="s">
        <v>486</v>
      </c>
      <c r="D126" s="72" t="s">
        <v>25</v>
      </c>
      <c r="E126" s="72" t="s">
        <v>381</v>
      </c>
      <c r="F126" s="72" t="s">
        <v>420</v>
      </c>
      <c r="G126" s="72" t="s">
        <v>16</v>
      </c>
      <c r="H126" s="72" t="s">
        <v>658</v>
      </c>
      <c r="I126" s="72" t="s">
        <v>659</v>
      </c>
      <c r="J126" s="73">
        <v>43635</v>
      </c>
      <c r="K126" s="73">
        <v>43635</v>
      </c>
    </row>
    <row r="127" spans="1:11" x14ac:dyDescent="0.25">
      <c r="A127">
        <v>91</v>
      </c>
      <c r="B127" s="72" t="s">
        <v>273</v>
      </c>
      <c r="C127" s="72" t="s">
        <v>486</v>
      </c>
      <c r="D127" s="72" t="s">
        <v>25</v>
      </c>
      <c r="E127" s="72" t="s">
        <v>381</v>
      </c>
      <c r="F127" s="72" t="s">
        <v>420</v>
      </c>
      <c r="G127" s="72" t="s">
        <v>16</v>
      </c>
      <c r="H127" s="72" t="s">
        <v>660</v>
      </c>
      <c r="I127" s="72" t="s">
        <v>661</v>
      </c>
      <c r="J127" s="73">
        <v>43635</v>
      </c>
      <c r="K127" s="73">
        <v>43635</v>
      </c>
    </row>
    <row r="128" spans="1:11" x14ac:dyDescent="0.25">
      <c r="A128">
        <v>152</v>
      </c>
      <c r="B128" s="72" t="s">
        <v>273</v>
      </c>
      <c r="C128" s="72" t="s">
        <v>486</v>
      </c>
      <c r="D128" s="72" t="s">
        <v>25</v>
      </c>
      <c r="E128" s="72" t="s">
        <v>381</v>
      </c>
      <c r="F128" s="72" t="s">
        <v>420</v>
      </c>
      <c r="G128" s="72" t="s">
        <v>16</v>
      </c>
      <c r="H128" s="72" t="s">
        <v>662</v>
      </c>
      <c r="I128" s="72" t="s">
        <v>663</v>
      </c>
      <c r="J128" s="73">
        <v>43635</v>
      </c>
      <c r="K128" s="73">
        <v>43635</v>
      </c>
    </row>
    <row r="129" spans="1:11" x14ac:dyDescent="0.25">
      <c r="A129">
        <v>86</v>
      </c>
      <c r="B129" s="72" t="s">
        <v>273</v>
      </c>
      <c r="C129" s="72" t="s">
        <v>486</v>
      </c>
      <c r="D129" s="72" t="s">
        <v>25</v>
      </c>
      <c r="E129" s="72" t="s">
        <v>381</v>
      </c>
      <c r="F129" s="72" t="s">
        <v>420</v>
      </c>
      <c r="G129" s="72" t="s">
        <v>372</v>
      </c>
      <c r="H129" s="72" t="s">
        <v>664</v>
      </c>
      <c r="I129" s="72" t="s">
        <v>665</v>
      </c>
      <c r="J129" s="73">
        <v>43633</v>
      </c>
      <c r="K129" s="73">
        <v>43633</v>
      </c>
    </row>
    <row r="130" spans="1:11" x14ac:dyDescent="0.25">
      <c r="A130">
        <v>148</v>
      </c>
      <c r="B130" s="72" t="s">
        <v>273</v>
      </c>
      <c r="C130" s="72" t="s">
        <v>486</v>
      </c>
      <c r="D130" s="72" t="s">
        <v>25</v>
      </c>
      <c r="E130" s="72" t="s">
        <v>381</v>
      </c>
      <c r="F130" s="72" t="s">
        <v>420</v>
      </c>
      <c r="G130" s="72" t="s">
        <v>372</v>
      </c>
      <c r="H130" s="72" t="s">
        <v>666</v>
      </c>
      <c r="I130" s="72" t="s">
        <v>667</v>
      </c>
      <c r="J130" s="73"/>
      <c r="K130" s="73"/>
    </row>
    <row r="131" spans="1:11" x14ac:dyDescent="0.25">
      <c r="A131">
        <v>92</v>
      </c>
      <c r="B131" s="72" t="s">
        <v>273</v>
      </c>
      <c r="C131" s="72" t="s">
        <v>486</v>
      </c>
      <c r="D131" s="72" t="s">
        <v>25</v>
      </c>
      <c r="E131" s="72" t="s">
        <v>381</v>
      </c>
      <c r="F131" s="72" t="s">
        <v>420</v>
      </c>
      <c r="G131" s="72" t="s">
        <v>372</v>
      </c>
      <c r="H131" s="72" t="s">
        <v>668</v>
      </c>
      <c r="I131" s="72" t="s">
        <v>669</v>
      </c>
      <c r="J131" s="73">
        <v>43633</v>
      </c>
      <c r="K131" s="73">
        <v>43633</v>
      </c>
    </row>
    <row r="132" spans="1:11" x14ac:dyDescent="0.25">
      <c r="A132">
        <v>93</v>
      </c>
      <c r="B132" s="72" t="s">
        <v>273</v>
      </c>
      <c r="C132" s="72" t="s">
        <v>486</v>
      </c>
      <c r="D132" s="72" t="s">
        <v>25</v>
      </c>
      <c r="E132" s="72" t="s">
        <v>382</v>
      </c>
      <c r="F132" s="72" t="s">
        <v>421</v>
      </c>
      <c r="G132" s="72" t="s">
        <v>383</v>
      </c>
      <c r="H132" s="72" t="s">
        <v>580</v>
      </c>
      <c r="I132" s="72" t="s">
        <v>670</v>
      </c>
      <c r="J132" s="73">
        <v>43692</v>
      </c>
      <c r="K132" s="73">
        <v>43692</v>
      </c>
    </row>
    <row r="133" spans="1:11" x14ac:dyDescent="0.25">
      <c r="A133">
        <v>149</v>
      </c>
      <c r="B133" s="72" t="s">
        <v>273</v>
      </c>
      <c r="C133" s="72" t="s">
        <v>486</v>
      </c>
      <c r="D133" s="72" t="s">
        <v>25</v>
      </c>
      <c r="E133" s="72" t="s">
        <v>382</v>
      </c>
      <c r="F133" s="72" t="s">
        <v>421</v>
      </c>
      <c r="G133" s="72" t="s">
        <v>383</v>
      </c>
      <c r="H133" s="72" t="s">
        <v>581</v>
      </c>
      <c r="I133" s="72" t="s">
        <v>671</v>
      </c>
      <c r="J133" s="73"/>
      <c r="K133" s="73"/>
    </row>
    <row r="134" spans="1:11" x14ac:dyDescent="0.25">
      <c r="A134">
        <v>150</v>
      </c>
      <c r="B134" s="72" t="s">
        <v>273</v>
      </c>
      <c r="C134" s="72" t="s">
        <v>486</v>
      </c>
      <c r="D134" s="72" t="s">
        <v>25</v>
      </c>
      <c r="E134" s="72" t="s">
        <v>382</v>
      </c>
      <c r="F134" s="72" t="s">
        <v>421</v>
      </c>
      <c r="G134" s="72" t="s">
        <v>383</v>
      </c>
      <c r="H134" s="72" t="s">
        <v>582</v>
      </c>
      <c r="I134" s="72" t="s">
        <v>672</v>
      </c>
      <c r="J134" s="73"/>
      <c r="K134" s="73"/>
    </row>
    <row r="135" spans="1:11" x14ac:dyDescent="0.25">
      <c r="A135">
        <v>94</v>
      </c>
      <c r="B135" s="72" t="s">
        <v>273</v>
      </c>
      <c r="C135" s="72" t="s">
        <v>486</v>
      </c>
      <c r="D135" s="72" t="s">
        <v>25</v>
      </c>
      <c r="E135" s="72" t="s">
        <v>382</v>
      </c>
      <c r="F135" s="72" t="s">
        <v>421</v>
      </c>
      <c r="G135" s="72" t="s">
        <v>372</v>
      </c>
      <c r="H135" s="72" t="s">
        <v>673</v>
      </c>
      <c r="I135" s="72" t="s">
        <v>674</v>
      </c>
      <c r="J135" s="73">
        <v>43780</v>
      </c>
      <c r="K135" s="73">
        <v>43780</v>
      </c>
    </row>
    <row r="136" spans="1:11" x14ac:dyDescent="0.25">
      <c r="A136">
        <v>95</v>
      </c>
      <c r="B136" s="72" t="s">
        <v>273</v>
      </c>
      <c r="C136" s="72" t="s">
        <v>486</v>
      </c>
      <c r="D136" s="72" t="s">
        <v>25</v>
      </c>
      <c r="E136" s="72" t="s">
        <v>382</v>
      </c>
      <c r="F136" s="72" t="s">
        <v>421</v>
      </c>
      <c r="G136" s="72" t="s">
        <v>372</v>
      </c>
      <c r="H136" s="72" t="s">
        <v>675</v>
      </c>
      <c r="I136" s="72" t="s">
        <v>676</v>
      </c>
      <c r="J136" s="73">
        <v>43780</v>
      </c>
      <c r="K136" s="73">
        <v>43780</v>
      </c>
    </row>
    <row r="137" spans="1:11" x14ac:dyDescent="0.25">
      <c r="A137">
        <v>151</v>
      </c>
      <c r="B137" s="72" t="s">
        <v>273</v>
      </c>
      <c r="C137" s="72" t="s">
        <v>486</v>
      </c>
      <c r="D137" s="72" t="s">
        <v>25</v>
      </c>
      <c r="E137" s="72" t="s">
        <v>382</v>
      </c>
      <c r="F137" s="72" t="s">
        <v>421</v>
      </c>
      <c r="G137" s="72" t="s">
        <v>372</v>
      </c>
      <c r="H137" s="72" t="s">
        <v>677</v>
      </c>
      <c r="I137" s="72" t="s">
        <v>678</v>
      </c>
      <c r="J137" s="73"/>
      <c r="K137" s="73"/>
    </row>
    <row r="138" spans="1:11" x14ac:dyDescent="0.25">
      <c r="A138">
        <v>96</v>
      </c>
      <c r="B138" s="72" t="s">
        <v>273</v>
      </c>
      <c r="C138" s="72" t="s">
        <v>486</v>
      </c>
      <c r="D138" s="72" t="s">
        <v>25</v>
      </c>
      <c r="E138" s="72" t="s">
        <v>382</v>
      </c>
      <c r="F138" s="72" t="s">
        <v>421</v>
      </c>
      <c r="G138" s="72" t="s">
        <v>274</v>
      </c>
      <c r="H138" s="72" t="s">
        <v>275</v>
      </c>
      <c r="I138" s="72" t="s">
        <v>384</v>
      </c>
      <c r="J138" s="73">
        <v>43780</v>
      </c>
      <c r="K138" s="73">
        <v>43780</v>
      </c>
    </row>
    <row r="139" spans="1:11" x14ac:dyDescent="0.25">
      <c r="A139">
        <v>155</v>
      </c>
      <c r="B139" s="72" t="s">
        <v>273</v>
      </c>
      <c r="C139" s="72" t="s">
        <v>486</v>
      </c>
      <c r="D139" s="72" t="s">
        <v>25</v>
      </c>
      <c r="E139" s="72" t="s">
        <v>385</v>
      </c>
      <c r="F139" s="72" t="s">
        <v>422</v>
      </c>
      <c r="G139" s="72" t="s">
        <v>16</v>
      </c>
      <c r="H139" s="72" t="s">
        <v>679</v>
      </c>
      <c r="I139" s="72" t="s">
        <v>680</v>
      </c>
      <c r="J139" s="73">
        <v>43830</v>
      </c>
      <c r="K139" s="73">
        <v>43830</v>
      </c>
    </row>
    <row r="140" spans="1:11" x14ac:dyDescent="0.25">
      <c r="A140">
        <v>98</v>
      </c>
      <c r="B140" s="72" t="s">
        <v>273</v>
      </c>
      <c r="C140" s="72" t="s">
        <v>486</v>
      </c>
      <c r="D140" s="72" t="s">
        <v>25</v>
      </c>
      <c r="E140" s="72" t="s">
        <v>385</v>
      </c>
      <c r="F140" s="72" t="s">
        <v>422</v>
      </c>
      <c r="G140" s="72" t="s">
        <v>274</v>
      </c>
      <c r="H140" s="72" t="s">
        <v>555</v>
      </c>
      <c r="I140" s="72" t="s">
        <v>386</v>
      </c>
      <c r="J140" s="73">
        <v>43830</v>
      </c>
      <c r="K140" s="73">
        <v>43830</v>
      </c>
    </row>
    <row r="141" spans="1:11" x14ac:dyDescent="0.25">
      <c r="A141">
        <v>153</v>
      </c>
      <c r="B141" s="72" t="s">
        <v>273</v>
      </c>
      <c r="C141" s="72" t="s">
        <v>486</v>
      </c>
      <c r="D141" s="72" t="s">
        <v>25</v>
      </c>
      <c r="E141" s="72" t="s">
        <v>385</v>
      </c>
      <c r="F141" s="72" t="s">
        <v>422</v>
      </c>
      <c r="G141" s="72" t="s">
        <v>274</v>
      </c>
      <c r="H141" s="72" t="s">
        <v>561</v>
      </c>
      <c r="I141" s="72" t="s">
        <v>681</v>
      </c>
      <c r="J141" s="73"/>
      <c r="K141" s="73"/>
    </row>
    <row r="142" spans="1:11" x14ac:dyDescent="0.25">
      <c r="A142">
        <v>100</v>
      </c>
      <c r="B142" s="72" t="s">
        <v>273</v>
      </c>
      <c r="C142" s="72" t="s">
        <v>486</v>
      </c>
      <c r="D142" s="72" t="s">
        <v>25</v>
      </c>
      <c r="E142" s="72" t="s">
        <v>387</v>
      </c>
      <c r="F142" s="72" t="s">
        <v>423</v>
      </c>
      <c r="G142" s="72" t="s">
        <v>372</v>
      </c>
      <c r="H142" s="72" t="s">
        <v>682</v>
      </c>
      <c r="I142" s="72" t="s">
        <v>388</v>
      </c>
      <c r="J142" s="73">
        <v>43631</v>
      </c>
      <c r="K142" s="73">
        <v>43631</v>
      </c>
    </row>
    <row r="143" spans="1:11" x14ac:dyDescent="0.25">
      <c r="A143">
        <v>154</v>
      </c>
      <c r="B143" s="72" t="s">
        <v>273</v>
      </c>
      <c r="C143" s="72" t="s">
        <v>486</v>
      </c>
      <c r="D143" s="72" t="s">
        <v>25</v>
      </c>
      <c r="E143" s="72" t="s">
        <v>387</v>
      </c>
      <c r="F143" s="72" t="s">
        <v>423</v>
      </c>
      <c r="G143" s="72" t="s">
        <v>274</v>
      </c>
      <c r="H143" s="72" t="s">
        <v>564</v>
      </c>
      <c r="I143" s="72" t="s">
        <v>683</v>
      </c>
      <c r="J143" s="73"/>
      <c r="K143" s="73"/>
    </row>
    <row r="144" spans="1:11" x14ac:dyDescent="0.25">
      <c r="A144">
        <v>101</v>
      </c>
      <c r="B144" s="72" t="s">
        <v>273</v>
      </c>
      <c r="C144" s="72" t="s">
        <v>486</v>
      </c>
      <c r="D144" s="72" t="s">
        <v>25</v>
      </c>
      <c r="E144" s="72" t="s">
        <v>389</v>
      </c>
      <c r="F144" s="72" t="s">
        <v>424</v>
      </c>
      <c r="G144" s="72" t="s">
        <v>274</v>
      </c>
      <c r="H144" s="72" t="s">
        <v>558</v>
      </c>
      <c r="I144" s="72" t="s">
        <v>390</v>
      </c>
      <c r="J144" s="73">
        <v>43830</v>
      </c>
      <c r="K144" s="73">
        <v>43830</v>
      </c>
    </row>
    <row r="145" spans="1:11" x14ac:dyDescent="0.25">
      <c r="A145">
        <v>102</v>
      </c>
      <c r="B145" s="72" t="s">
        <v>273</v>
      </c>
      <c r="C145" s="72" t="s">
        <v>37</v>
      </c>
      <c r="D145" s="72" t="s">
        <v>26</v>
      </c>
      <c r="E145" s="72" t="s">
        <v>391</v>
      </c>
      <c r="F145" s="72" t="s">
        <v>425</v>
      </c>
      <c r="G145" s="72" t="s">
        <v>599</v>
      </c>
      <c r="H145" s="72" t="s">
        <v>600</v>
      </c>
      <c r="I145" s="72" t="s">
        <v>392</v>
      </c>
      <c r="J145" s="73">
        <v>43830</v>
      </c>
      <c r="K145" s="73">
        <v>43830</v>
      </c>
    </row>
    <row r="146" spans="1:11" x14ac:dyDescent="0.25">
      <c r="A146">
        <v>103</v>
      </c>
      <c r="B146" s="72" t="s">
        <v>273</v>
      </c>
      <c r="C146" s="72" t="s">
        <v>37</v>
      </c>
      <c r="D146" s="72" t="s">
        <v>26</v>
      </c>
      <c r="E146" s="72" t="s">
        <v>393</v>
      </c>
      <c r="F146" s="72" t="s">
        <v>426</v>
      </c>
      <c r="G146" s="72" t="s">
        <v>383</v>
      </c>
      <c r="H146" s="72" t="s">
        <v>580</v>
      </c>
      <c r="I146" s="72" t="s">
        <v>394</v>
      </c>
      <c r="J146" s="73">
        <v>43830</v>
      </c>
      <c r="K146" s="73">
        <v>43830</v>
      </c>
    </row>
    <row r="147" spans="1:11" x14ac:dyDescent="0.25">
      <c r="A147">
        <v>104</v>
      </c>
      <c r="B147" s="72" t="s">
        <v>273</v>
      </c>
      <c r="C147" s="72" t="s">
        <v>37</v>
      </c>
      <c r="D147" s="72" t="s">
        <v>26</v>
      </c>
      <c r="E147" s="72" t="s">
        <v>393</v>
      </c>
      <c r="F147" s="72" t="s">
        <v>426</v>
      </c>
      <c r="G147" s="72" t="s">
        <v>383</v>
      </c>
      <c r="H147" s="72" t="s">
        <v>581</v>
      </c>
      <c r="I147" s="72" t="s">
        <v>395</v>
      </c>
      <c r="J147" s="73">
        <v>43830</v>
      </c>
      <c r="K147" s="73">
        <v>43830</v>
      </c>
    </row>
    <row r="148" spans="1:11" x14ac:dyDescent="0.25">
      <c r="A148">
        <v>108</v>
      </c>
      <c r="B148" s="72" t="s">
        <v>273</v>
      </c>
      <c r="C148" s="72" t="s">
        <v>38</v>
      </c>
      <c r="D148" s="72" t="s">
        <v>28</v>
      </c>
      <c r="E148" s="72" t="s">
        <v>396</v>
      </c>
      <c r="F148" s="72" t="s">
        <v>427</v>
      </c>
      <c r="G148" s="72" t="s">
        <v>383</v>
      </c>
      <c r="H148" s="72" t="s">
        <v>580</v>
      </c>
      <c r="I148" s="72" t="s">
        <v>400</v>
      </c>
      <c r="J148" s="73">
        <v>43676</v>
      </c>
      <c r="K148" s="73">
        <v>43676</v>
      </c>
    </row>
    <row r="149" spans="1:11" x14ac:dyDescent="0.25">
      <c r="A149">
        <v>105</v>
      </c>
      <c r="B149" s="72" t="s">
        <v>273</v>
      </c>
      <c r="C149" s="72" t="s">
        <v>38</v>
      </c>
      <c r="D149" s="72" t="s">
        <v>28</v>
      </c>
      <c r="E149" s="72" t="s">
        <v>396</v>
      </c>
      <c r="F149" s="72" t="s">
        <v>427</v>
      </c>
      <c r="G149" s="72" t="s">
        <v>372</v>
      </c>
      <c r="H149" s="72" t="s">
        <v>585</v>
      </c>
      <c r="I149" s="72" t="s">
        <v>397</v>
      </c>
      <c r="J149" s="73">
        <v>43646</v>
      </c>
      <c r="K149" s="73">
        <v>43646</v>
      </c>
    </row>
    <row r="150" spans="1:11" x14ac:dyDescent="0.25">
      <c r="A150">
        <v>106</v>
      </c>
      <c r="B150" s="72" t="s">
        <v>273</v>
      </c>
      <c r="C150" s="72" t="s">
        <v>38</v>
      </c>
      <c r="D150" s="72" t="s">
        <v>28</v>
      </c>
      <c r="E150" s="72" t="s">
        <v>396</v>
      </c>
      <c r="F150" s="72" t="s">
        <v>427</v>
      </c>
      <c r="G150" s="72" t="s">
        <v>372</v>
      </c>
      <c r="H150" s="72" t="s">
        <v>631</v>
      </c>
      <c r="I150" s="72" t="s">
        <v>398</v>
      </c>
      <c r="J150" s="73">
        <v>43646</v>
      </c>
      <c r="K150" s="73">
        <v>43646</v>
      </c>
    </row>
    <row r="151" spans="1:11" x14ac:dyDescent="0.25">
      <c r="A151">
        <v>107</v>
      </c>
      <c r="B151" s="72" t="s">
        <v>273</v>
      </c>
      <c r="C151" s="72" t="s">
        <v>38</v>
      </c>
      <c r="D151" s="72" t="s">
        <v>28</v>
      </c>
      <c r="E151" s="72" t="s">
        <v>396</v>
      </c>
      <c r="F151" s="72" t="s">
        <v>427</v>
      </c>
      <c r="G151" s="72" t="s">
        <v>599</v>
      </c>
      <c r="H151" s="72" t="s">
        <v>600</v>
      </c>
      <c r="I151" s="72" t="s">
        <v>584</v>
      </c>
      <c r="J151" s="73">
        <v>43646</v>
      </c>
      <c r="K151" s="73">
        <v>43646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s q m i d = " 9 0 1 8 2 1 e 3 - 2 8 b 2 - 4 a 5 5 - 8 5 5 a - c 8 9 e a 0 5 c 8 a e 7 "   x m l n s = " h t t p : / / s c h e m a s . m i c r o s o f t . c o m / D a t a M a s h u p " > A A A A A A M F A A B Q S w M E F A A C A A g A o 1 N B T 3 z C 0 t y o A A A A + Q A A A B I A H A B D b 2 5 m a W c v U G F j a 2 F n Z S 5 4 b W w g o h g A K K A U A A A A A A A A A A A A A A A A A A A A A A A A A A A A h Y 9 B D o I w F E S v Q r q n L S V W Q z 5 l 4 V Y S E 6 J x 2 2 C F R i i G F s v d X H g k r y C J o u 5 c z u R N 8 u Z x u 0 M 2 t k 1 w V b 3 V n U l R h C k K l C m 7 o z Z V i g Z 3 C l c o E 7 C V 5 V l W K p h g Y 5 P R 6 h T V z l 0 S Q r z 3 2 M e 4 6 y v C K I 3 I I d 8 U Z a 1 a G W p j n T S l Q p / V 8 f 8 K C d i / Z A T D n O N F v O Q 4 4 o w B m X v I t f k y b F L G F M h P C e u h c U O v h D L h r g A y R y D v G + I J U E s D B B Q A A g A I A K N T Q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j U 0 F P / f i V m P k B A A D N B g A A E w A c A E Z v c m 1 1 b G F z L 1 N l Y 3 R p b 2 4 x L m 0 g o h g A K K A U A A A A A A A A A A A A A A A A A A A A A A A A A A A A v V T B b q M w E L 1 H y j 9 Y 3 k s q U S T U v V U 5 R O H Q X N p u i P Y S R c j A q H E X b G q b R B H K v + 8 Y a J Y Q b 7 p a V e V i m H m e e f N m B g 2 p 4 V K Q q D 2 D + / F o P F q T E H S q e N m 4 p o T + B J F J t Q g p 2 Y x H e s s U Z O S Z K V a A A R V Y x E O 4 p A Q / G V k v 9 M n 1 o w J 1 m B p V g U d W h x K m d C Y O 1 C N D y B L e K o 5 B G + i m 4 d B l C S H n O 1 A s y U F j n h z M e E T w i W S l U k B L 9 J b 7 I T M s Y R o m V H M D + j Z L A j / r b P 6 e I / e 9 9 g U Y L / h + d 4 f p a a n k K x Z 8 m 0 p h l M w 1 v f H a s F k i 4 0 H K N l O 9 j t I t F G x K E U K 9 h Y F i S v t I u j m u L Q 8 U i A t 3 s H 5 d u / 2 Z K 9 6 3 E q + Y / r X I v q j Q j z h c q f z q 1 Z M U X a 5 v N J L K Y N F L p E c x 8 M p e 8 q 1 x 8 i E P r 6 6 p f Y s f q y I B h U U 9 q Q y U P 9 M p o r h 4 O X q k 7 n c i x j G 9 B B 1 v T m S W I K 0 T + c x l X h W i R 6 l z d f b J O X G v p k 1 o + r x F u e 1 L B G r H U 4 h n C p j 9 b n n H D f E G e U 6 c 2 h W w 5 w V b + o j L Y M 8 n x V + 4 Y H k 8 l 0 W J M 4 D 7 Z 8 3 z S i k Q p m / t F d Q j G Q z k d V V r F R 0 y / X R N g 3 8 T N X C o 2 n G b 5 e W W u V Q e i H o p + q e q / G e d n V U O d n o u h a 5 y w 4 R p + O C u f N V f 6 6 / J r 2 + x 4 8 5 / r K 8 j i p 2 y 9 5 a 6 p q t t 2 3 u T X Q g b y j l 1 / Z b 0 q d 3 / B l B L A Q I t A B Q A A g A I A K N T Q U 9 8 w t L c q A A A A P k A A A A S A A A A A A A A A A A A A A A A A A A A A A B D b 2 5 m a W c v U G F j a 2 F n Z S 5 4 b W x Q S w E C L Q A U A A I A C A C j U 0 F P D 8 r p q 6 Q A A A D p A A A A E w A A A A A A A A A A A A A A A A D 0 A A A A W 0 N v b n R l b n R f V H l w Z X N d L n h t b F B L A Q I t A B Q A A g A I A K N T Q U / 9 + J W Y + Q E A A M 0 G A A A T A A A A A A A A A A A A A A A A A O U B A A B G b 3 J t d W x h c y 9 T Z W N 0 a W 9 u M S 5 t U E s F B g A A A A A D A A M A w g A A A C s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0 6 A A A A A A A A K z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c m F t Z X R l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l n Y X R p b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Q t M z B U M j M 6 N T Q 6 N D g u O T I 3 M z U y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G V s a X Z l c m F i b G V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3 V u d C I g V m F s d W U 9 I m w x M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U t M j J U M T Y 6 N D k 6 M D k u N j c 4 M z A 3 N V o i I C 8 + P E V u d H J 5 I F R 5 c G U 9 I k Z p b G x D b 2 x 1 b W 5 U e X B l c y I g V m F s d W U 9 I n N B Z 1 l H Q m d Z R 0 J n Y 0 g i I C 8 + P E V u d H J 5 I F R 5 c G U 9 I k Z p b G x D b 2 x 1 b W 5 O Y W 1 l c y I g V m F s d W U 9 I n N b J n F 1 b 3 Q 7 S U Q m c X V v d D s s J n F 1 b 3 Q 7 U G h h c 2 U m c X V v d D s s J n F 1 b 3 Q 7 U 2 V y d m l j Z V 9 B c m V h J n F 1 b 3 Q 7 L C Z x d W 9 0 O 1 R h c 2 t f T n V t Y m V y J n F 1 b 3 Q 7 L C Z x d W 9 0 O 1 R 5 c G U m c X V v d D s s J n F 1 b 3 Q 7 R G V s a X Z l c m F i b G V f S U Q m c X V v d D s s J n F 1 b 3 Q 7 T m F t Z S Z x d W 9 0 O y w m c X V v d D t P c m l n a W 5 h b F 9 D b 2 1 w b G V 0 a W 9 u J n F 1 b 3 Q 7 L C Z x d W 9 0 O 0 N 1 c n J l b n R f Q 2 9 t c G x l d G l v b i Z x d W 9 0 O 1 0 i I C 8 + P E V u d H J 5 I F R 5 c G U 9 I k Z p b G x T d G F 0 d X M i I F Z h b H V l P S J z Q 2 9 t c G x l d G U i I C 8 + P E V u d H J 5 I F R 5 c G U 9 I l F 1 Z X J 5 S U Q i I F Z h b H V l P S J z M m I 4 M G M 0 Y W I t M j Q w O C 0 0 Y z h m L T h l M j Q t Z D Y 1 N j U 0 N j N i O G J j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y Z x d W 9 0 O 0 l E J n F 1 b 3 Q 7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R G V s a X Z l c m F i b G V z L n t J R C w w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B o Y X N l L D F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U 2 V y d m l j Z V 9 B c m V h L D J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G F z a 1 9 O d W 1 i Z X I s M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U e X B l L D R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R G V s a X Z l c m F i b G V f S U Q s N X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O Y W 1 l L D Z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3 J p Z 2 l u Y W x f Q 2 9 t c G x l d G l v b i w 3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N 1 c n J l b n R f Q 2 9 t c G x l d G l v b i w 4 f S Z x d W 9 0 O 1 0 s J n F 1 b 3 Q 7 Q 2 9 s d W 1 u Q 2 9 1 b n Q m c X V v d D s 6 O S w m c X V v d D t L Z X l D b 2 x 1 b W 5 O Y W 1 l c y Z x d W 9 0 O z p b J n F 1 b 3 Q 7 S U Q m c X V v d D t d L C Z x d W 9 0 O 0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0 R l b G l 2 Z X J h Y m x l c y 5 7 S U Q s M H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Q a G F z Z S w x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N l c n Z p Y 2 V f Q X J l Y S w y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1 R h c 2 t f T n V t Y m V y L D N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V H l w Z S w 0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R l b G l 2 Z X J h Y m x l X 0 l E L D V 9 J n F 1 b 3 Q 7 L C Z x d W 9 0 O 1 N l c n Z l c i 5 E Y X R h Y m F z Z V x c L z I v U 1 F M L 3 N p d G V z L W R i M S 5 k Y X R h Y m F z Z S 5 3 a W 5 k b 3 d z L m 5 l d C w x N D M z O 3 B y b 2 p l Y 3 Q t Y 2 9 u d H J v b H M v Z G J v L 0 R l b G l 2 Z X J h Y m x l c y 5 7 T m F t Z S w 2 f S Z x d W 9 0 O y w m c X V v d D t T Z X J 2 Z X I u R G F 0 Y W J h c 2 V c X C 8 y L 1 N R T C 9 z a X R l c y 1 k Y j E u Z G F 0 Y W J h c 2 U u d 2 l u Z G 9 3 c y 5 u Z X Q s M T Q z M z t w c m 9 q Z W N 0 L W N v b n R y b 2 x z L 2 R i b y 9 E Z W x p d m V y Y W J s Z X M u e 0 9 y a W d p b m F s X 0 N v b X B s Z X R p b 2 4 s N 3 0 m c X V v d D s s J n F 1 b 3 Q 7 U 2 V y d m V y L k R h d G F i Y X N l X F w v M i 9 T U U w v c 2 l 0 Z X M t Z G I x L m R h d G F i Y X N l L n d p b m R v d 3 M u b m V 0 L D E 0 M z M 7 c H J v a m V j d C 1 j b 2 5 0 c m 9 s c y 9 k Y m 8 v R G V s a X Z l c m F i b G V z L n t D d X J y Z W 5 0 X 0 N v b X B s Z X R p b 2 4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l b G l 2 Z X J h Y m x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Z W x p d m V y Y W J s Z X M v Z G J v X 0 R l b G l 2 Z X J h Y m x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Z 3 X 0 R l b G l 2 Z X J h Y m x l c 1 9 3 V m V u Z G 9 y V G F z a 0 l k I i A v P j x F b n R y e S B U e X B l P S J G a W x s Z W R D b 2 1 w b G V 0 Z V J l c 3 V s d F R v V 2 9 y a 3 N o Z W V 0 I i B W Y W x 1 Z T 0 i b D E i I C 8 + P E V u d H J 5 I F R 5 c G U 9 I k Z p b G x M Y X N 0 V X B k Y X R l Z C I g V m F s d W U 9 I m Q y M D E 5 L T E w L T A x V D E 3 O j I 5 O j A 3 L j k y O T A y O D l a I i A v P j x F b n R y e S B U e X B l P S J G a W x s Q 2 9 s d W 1 u V H l w Z X M i I F Z h b H V l P S J z Q W d Z R 0 J n W U d C Z 1 l H Q n d j P S I g L z 4 8 R W 5 0 c n k g V H l w Z T 0 i U X V l c n l J R C I g V m F s d W U 9 I n M 3 M 2 Y 5 Z D h j N y 0 2 M D k x L T Q 1 Y j Q t Y W M 3 N y 0 3 M T J j Z W J l Z j V l M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J R C Z x d W 9 0 O y w m c X V v d D t Q a G F z Z S Z x d W 9 0 O y w m c X V v d D t W Z W 5 k b 3 J f Q W x w a G E m c X V v d D s s J n F 1 b 3 Q 7 U 2 V y d m l j Z V 9 B c m V h J n F 1 b 3 Q 7 L C Z x d W 9 0 O 1 R h c 2 t f T n V t Y m V y J n F 1 b 3 Q 7 L C Z x d W 9 0 O 1 Z l b m R v c l 9 U Y X N r S U Q m c X V v d D s s J n F 1 b 3 Q 7 V H l w Z S Z x d W 9 0 O y w m c X V v d D t E Z W x p d m V y Y W J s Z V 9 J R C Z x d W 9 0 O y w m c X V v d D t O Y W 1 l J n F 1 b 3 Q 7 L C Z x d W 9 0 O 0 9 y a W d p b m F s X 0 N v b X B s Z X R p b 2 4 m c X V v d D s s J n F 1 b 3 Q 7 Q 3 V y c m V u d F 9 D b 2 1 w b G V 0 a W 9 u J n F 1 b 3 Q 7 X S I g L z 4 8 R W 5 0 c n k g V H l w Z T 0 i R m l s b F N 0 Y X R 1 c y I g V m F s d W U 9 I n N D b 2 1 w b G V 0 Z S I g L z 4 8 R W 5 0 c n k g V H l w Z T 0 i R m l s b E N v d W 5 0 I i B W Y W x 1 Z T 0 i b D E 1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0 l E L D B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Q a G F z Z S w x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V m V u Z G 9 y X 0 F s c G h h L D J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T Z X J 2 a W N l X 0 F y Z W E s M 3 0 m c X V v d D s s J n F 1 b 3 Q 7 U 2 V y d m V y L k R h d G F i Y X N l X F w v M i 9 T U U w v c 2 l 0 Z X M t Z G I x L m R h d G F i Y X N l L n d p b m R v d 3 M u b m V 0 L D E 0 M z M 7 c H J v a m V j d C 1 j b 2 5 0 c m 9 s c y 9 k Y m 8 v d n d f R G V s a X Z l c m F i b G V z X 3 d W Z W 5 k b 3 J U Y X N r S W Q u e 1 R h c 2 t f T n V t Y m V y L D R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W Z W 5 k b 3 J f V G F z a 0 l E L D V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U e X B l L D Z 9 J n F 1 b 3 Q 7 L C Z x d W 9 0 O 1 N l c n Z l c i 5 E Y X R h Y m F z Z V x c L z I v U 1 F M L 3 N p d G V z L W R i M S 5 k Y X R h Y m F z Z S 5 3 a W 5 k b 3 d z L m 5 l d C w x N D M z O 3 B y b 2 p l Y 3 Q t Y 2 9 u d H J v b H M v Z G J v L 3 Z 3 X 0 R l b G l 2 Z X J h Y m x l c 1 9 3 V m V u Z G 9 y V G F z a 0 l k L n t E Z W x p d m V y Y W J s Z V 9 J R C w 3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m F t Z S w 4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T 3 J p Z 2 l u Y W x f Q 2 9 t c G x l d G l v b i w 5 f S Z x d W 9 0 O y w m c X V v d D t T Z X J 2 Z X I u R G F 0 Y W J h c 2 V c X C 8 y L 1 N R T C 9 z a X R l c y 1 k Y j E u Z G F 0 Y W J h c 2 U u d 2 l u Z G 9 3 c y 5 u Z X Q s M T Q z M z t w c m 9 q Z W N 0 L W N v b n R y b 2 x z L 2 R i b y 9 2 d 1 9 E Z W x p d m V y Y W J s Z X N f d 1 Z l b m R v c l R h c 2 t J Z C 5 7 Q 3 V y c m V u d F 9 D b 2 1 w b G V 0 a W 9 u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Z G J v X 3 Z 3 X 0 R l b G l 2 Z X J h Y m x l c 1 9 3 V m V u Z G 9 y V G F z a 0 l k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R G V s a X Z l c m F i b G V z X 3 d W Z W 5 k b 3 J U Y X N r S W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E Z W x p d m V y Y W J s Z X N f d 1 Z l b m R v c l R h c 2 t J Z C 9 T b 3 J 0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R l b G l 2 Z X J h Y m x l c 1 9 3 V m V u Z G 9 y V G F z a 0 l k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n d f Q 2 9 u c 3 V s d G F u d F R h c 2 t J d G V t c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2 d 1 9 D b 2 5 z d W x 0 Y W 5 0 V G F z a 0 l 0 Z W 1 z I i A v P j x F b n R y e S B U e X B l P S J G a W x s Z W R D b 2 1 w b G V 0 Z V J l c 3 V s d F R v V 2 9 y a 3 N o Z W V 0 I i B W Y W x 1 Z T 0 i b D E i I C 8 + P E V u d H J 5 I F R 5 c G U 9 I k Z p b G x D b 2 x 1 b W 5 U e X B l c y I g V m F s d W U 9 I n N B Z 1 l H Q m d Z R 0 J n W T 0 i I C 8 + P E V u d H J 5 I F R 5 c G U 9 I k Z p b G x M Y X N 0 V X B k Y X R l Z C I g V m F s d W U 9 I m Q y M D E 5 L T E w L T A x V D E 3 O j I 5 O j A 3 L j k 3 N T k w N j l a I i A v P j x F b n R y e S B U e X B l P S J G a W x s R X J y b 3 J D b 3 V u d C I g V m F s d W U 9 I m w w I i A v P j x F b n R y e S B U e X B l P S J R d W V y e U l E I i B W Y W x 1 Z T 0 i c 2 J j Y W E w N z F k L T N i M T I t N D l m N C 0 4 Y T Y x L T V h O T g 2 M T A y Z W I z Y i I g L z 4 8 R W 5 0 c n k g V H l w Z T 0 i R m l s b E N v b H V t b k 5 h b W V z I i B W Y W x 1 Z T 0 i c 1 s m c X V v d D t J R C Z x d W 9 0 O y w m c X V v d D t W Z W 5 k b 3 J B b H B o Y S Z x d W 9 0 O y w m c X V v d D t Q a G F z Z S Z x d W 9 0 O y w m c X V v d D t U Y X N r J n F 1 b 3 Q 7 L C Z x d W 9 0 O 1 N 0 Y X R 1 c y Z x d W 9 0 O y w m c X V v d D t E Z X N j c m l w d G l v b i Z x d W 9 0 O y w m c X V v d D t G d W x s S U Q m c X V v d D s s J n F 1 b 3 Q 7 R n V s b E l E M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c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l E L D B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Z l b m R v c k F s c G h h L D F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B o Y X N l L D J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R h c 2 s s M 3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3 R h d H V z L D R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R l c 2 N y a X B 0 a W 9 u L D V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C w 2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l E L D B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Z l b m R v c k F s c G h h L D F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B o Y X N l L D J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1 R h c 2 s s M 3 0 m c X V v d D s s J n F 1 b 3 Q 7 U 2 V y d m V y L k R h d G F i Y X N l X F w v M i 9 T U U w v c 2 l 0 Z X M t Z G I x L m R h d G F i Y X N l L n d p b m R v d 3 M u b m V 0 L D E 0 M z M 7 c H J v a m V j d C 1 j b 2 5 0 c m 9 s c y 9 k Y m 8 v d n d f Q 2 9 u c 3 V s d G F u d F R h c 2 t J d G V t c y 5 7 U 3 R h d H V z L D R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R l c 2 N y a X B 0 a W 9 u L D V 9 J n F 1 b 3 Q 7 L C Z x d W 9 0 O 1 N l c n Z l c i 5 E Y X R h Y m F z Z V x c L z I v U 1 F M L 3 N p d G V z L W R i M S 5 k Y X R h Y m F z Z S 5 3 a W 5 k b 3 d z L m 5 l d C w x N D M z O 3 B y b 2 p l Y 3 Q t Y 2 9 u d H J v b H M v Z G J v L 3 Z 3 X 0 N v b n N 1 b H R h b n R U Y X N r S X R l b X M u e 0 Z 1 b G x J R C w 2 f S Z x d W 9 0 O y w m c X V v d D t T Z X J 2 Z X I u R G F 0 Y W J h c 2 V c X C 8 y L 1 N R T C 9 z a X R l c y 1 k Y j E u Z G F 0 Y W J h c 2 U u d 2 l u Z G 9 3 c y 5 u Z X Q s M T Q z M z t w c m 9 q Z W N 0 L W N v b n R y b 2 x z L 2 R i b y 9 2 d 1 9 D b 2 5 z d W x 0 Y W 5 0 V G F z a 0 l 0 Z W 1 z L n t G d W x s S U Q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2 d 1 9 D b 2 5 z d W x 0 Y W 5 0 V G F z a 0 l 0 Z W 1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Z 3 X 0 N v b n N 1 b H R h b n R U Y X N r S X R l b X M v Z G J v X 3 Z 3 X 0 N v b n N 1 b H R h b n R U Y X N r S X R l b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2 d 1 9 D b 2 5 z d W x 0 Y W 5 0 V G F z a 0 l 0 Z W 1 z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u d 2 w I l Q 8 E 6 + R Q K r j r L 0 g g A A A A A C A A A A A A A D Z g A A w A A A A B A A A A B F h R T x m R 9 Q k v t P 3 i C l j V v a A A A A A A S A A A C g A A A A E A A A A D Q p C U b g 0 r x t j 7 4 X + b u e p / d Q A A A A 3 C 2 / n z m j h A J l y W V Q 6 1 Y A V s x e f r / R B p l 2 Y I + o y V g c w k V p h o b 1 C E p X A o n r B y k G e s Y B B j N M o j c Q n r E p 0 w m 6 Z F E A O 6 g / s I K A U V g + D 8 K p I 2 P K 4 L 8 U A A A A 9 y Z S 7 l l M d X G g e D p U w S b s z p R B A 3 M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9320a93-a9f0-4135-97e0-380ac3311a04">W2DYDCZSR3KP-298323545-1790</_dlc_DocId>
    <_dlc_DocIdUrl xmlns="d9320a93-a9f0-4135-97e0-380ac3311a04">
      <Url>https://sitesreservoirproject.sharepoint.com/projectcontrols/_layouts/15/DocIdRedir.aspx?ID=W2DYDCZSR3KP-298323545-1790</Url>
      <Description>W2DYDCZSR3KP-298323545-1790</Description>
    </_dlc_DocIdUrl>
    <Consultant xmlns="cbc6d2ee-4428-4676-9751-6434ca542f9f">7</Consultant>
    <Work_x0020_Period xmlns="cbc6d2ee-4428-4676-9751-6434ca542f9f">10</Work_x0020_Perio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7867E69CC8EE4080432DB88A4B8EC1" ma:contentTypeVersion="8" ma:contentTypeDescription="Create a new document." ma:contentTypeScope="" ma:versionID="ba84271ea794c35731fd3edc8515acb3">
  <xsd:schema xmlns:xsd="http://www.w3.org/2001/XMLSchema" xmlns:xs="http://www.w3.org/2001/XMLSchema" xmlns:p="http://schemas.microsoft.com/office/2006/metadata/properties" xmlns:ns2="cbc6d2ee-4428-4676-9751-6434ca542f9f" xmlns:ns3="d9320a93-a9f0-4135-97e0-380ac3311a04" targetNamespace="http://schemas.microsoft.com/office/2006/metadata/properties" ma:root="true" ma:fieldsID="66f73159dcd66cea626b4009b8571831" ns2:_="" ns3:_="">
    <xsd:import namespace="cbc6d2ee-4428-4676-9751-6434ca542f9f"/>
    <xsd:import namespace="d9320a93-a9f0-4135-97e0-380ac3311a04"/>
    <xsd:element name="properties">
      <xsd:complexType>
        <xsd:sequence>
          <xsd:element name="documentManagement">
            <xsd:complexType>
              <xsd:all>
                <xsd:element ref="ns2:Work_x0020_Period"/>
                <xsd:element ref="ns2:Consultant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6d2ee-4428-4676-9751-6434ca542f9f" elementFormDefault="qualified">
    <xsd:import namespace="http://schemas.microsoft.com/office/2006/documentManagement/types"/>
    <xsd:import namespace="http://schemas.microsoft.com/office/infopath/2007/PartnerControls"/>
    <xsd:element name="Work_x0020_Period" ma:index="1" ma:displayName="Work Period" ma:list="{f792d11a-c0a6-4e24-97b1-52694a90d2f1}" ma:internalName="Work_x0020_Period" ma:readOnly="false" ma:showField="Title">
      <xsd:simpleType>
        <xsd:restriction base="dms:Lookup"/>
      </xsd:simpleType>
    </xsd:element>
    <xsd:element name="Consultant" ma:index="2" ma:displayName="Consultant" ma:list="{d23eb037-ffbc-42d3-bed3-8f6e2961ead0}" ma:internalName="Consultant" ma:showField="Title">
      <xsd:simpleType>
        <xsd:restriction base="dms:Lookup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20a93-a9f0-4135-97e0-380ac3311a04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DDFDC-9C43-41AD-BC97-C3888BE44F7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31FB8B4-DFA9-4751-913B-75548A843833}">
  <ds:schemaRefs>
    <ds:schemaRef ds:uri="http://schemas.openxmlformats.org/package/2006/metadata/core-properties"/>
    <ds:schemaRef ds:uri="d9320a93-a9f0-4135-97e0-380ac3311a0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4fb37aa-8e36-4a3e-b6dc-91831180c96e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570F4F-6824-46E9-B4F6-793958C78E1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818B639-B01A-4A6B-B2AE-A9047B5108A4}"/>
</file>

<file path=customXml/itemProps5.xml><?xml version="1.0" encoding="utf-8"?>
<ds:datastoreItem xmlns:ds="http://schemas.openxmlformats.org/officeDocument/2006/customXml" ds:itemID="{B3D56416-EE75-4648-88DA-8F3ECF3669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Guide</vt:lpstr>
      <vt:lpstr>a) Deliverables</vt:lpstr>
      <vt:lpstr>b) Task Work</vt:lpstr>
      <vt:lpstr>c) General Issues</vt:lpstr>
      <vt:lpstr>Output-Deliverables</vt:lpstr>
      <vt:lpstr>Output-Tasks</vt:lpstr>
      <vt:lpstr>Output-Issues</vt:lpstr>
      <vt:lpstr>Setup</vt:lpstr>
      <vt:lpstr>vw_Deliverables_wVendorTaskId</vt:lpstr>
      <vt:lpstr>vw_ConsultantTaskItems</vt:lpstr>
      <vt:lpstr>ConsultantChoice</vt:lpstr>
      <vt:lpstr>DeliverableCount</vt:lpstr>
      <vt:lpstr>'a) Deliverables'!Print_Area</vt:lpstr>
      <vt:lpstr>'b) Task Work'!Print_Area</vt:lpstr>
      <vt:lpstr>'c) General Issues'!Print_Area</vt:lpstr>
      <vt:lpstr>'a) Deliverables'!Print_Titles</vt:lpstr>
      <vt:lpstr>'b) Task Work'!Print_Titles</vt:lpstr>
      <vt:lpstr>'c) General Issues'!Print_Titles</vt:lpstr>
      <vt:lpstr>SetPhase</vt:lpstr>
      <vt:lpstr>TaskCount</vt:lpstr>
      <vt:lpstr>Work_Period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Dubin, Gary</dc:creator>
  <cp:lastModifiedBy>Conner McDonald</cp:lastModifiedBy>
  <cp:lastPrinted>2019-08-05T19:27:52Z</cp:lastPrinted>
  <dcterms:created xsi:type="dcterms:W3CDTF">2019-02-11T17:14:31Z</dcterms:created>
  <dcterms:modified xsi:type="dcterms:W3CDTF">2019-11-05T01:06:50Z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0x010100AD7867E69CC8EE4080432DB88A4B8EC1</vt:lpwstr>
  </property>
  <property fmtid="{D5CDD505-2E9C-101B-9397-08002B2CF9AE}" pid="3" name="_dlc_DocIdItemGuid">
    <vt:lpwstr>0d5d9137-34e1-4415-9761-91e4c6e737f0</vt:lpwstr>
  </property>
</Properties>
</file>